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- semaine\1er Trim - Période 2\"/>
    </mc:Choice>
  </mc:AlternateContent>
  <bookViews>
    <workbookView xWindow="-15" yWindow="4230" windowWidth="15330" windowHeight="4275"/>
  </bookViews>
  <sheets>
    <sheet name="grille menu" sheetId="4" r:id="rId1"/>
    <sheet name="1ère semaine" sheetId="1" r:id="rId2"/>
    <sheet name="2ème semaine " sheetId="11" r:id="rId3"/>
    <sheet name="3ème semaine " sheetId="12" r:id="rId4"/>
    <sheet name="4ème semaine  " sheetId="13" r:id="rId5"/>
    <sheet name="5ème semaine   " sheetId="14" r:id="rId6"/>
    <sheet name="6ème semaine    " sheetId="15" r:id="rId7"/>
    <sheet name="7ème semaine    " sheetId="16" r:id="rId8"/>
  </sheets>
  <definedNames>
    <definedName name="_xlnm.Print_Area" localSheetId="0">'grille menu'!$A$1:$D$135</definedName>
  </definedNames>
  <calcPr calcId="152511"/>
</workbook>
</file>

<file path=xl/calcChain.xml><?xml version="1.0" encoding="utf-8"?>
<calcChain xmlns="http://schemas.openxmlformats.org/spreadsheetml/2006/main">
  <c r="D28" i="1" l="1"/>
  <c r="C29" i="1"/>
  <c r="D29" i="1" s="1"/>
  <c r="C26" i="1"/>
  <c r="C18" i="1"/>
  <c r="I18" i="1" l="1"/>
  <c r="F18" i="1"/>
  <c r="L29" i="16" l="1"/>
  <c r="L26" i="16"/>
  <c r="L20" i="16"/>
  <c r="L18" i="16"/>
  <c r="M17" i="16"/>
  <c r="I29" i="16"/>
  <c r="J28" i="16"/>
  <c r="J27" i="16"/>
  <c r="I26" i="16"/>
  <c r="J26" i="16" s="1"/>
  <c r="J24" i="16"/>
  <c r="J23" i="16"/>
  <c r="J22" i="16"/>
  <c r="I20" i="16"/>
  <c r="J20" i="16" s="1"/>
  <c r="J19" i="16"/>
  <c r="I18" i="16"/>
  <c r="J18" i="16" s="1"/>
  <c r="J16" i="16"/>
  <c r="F29" i="16"/>
  <c r="G29" i="16" s="1"/>
  <c r="G28" i="16"/>
  <c r="F26" i="16"/>
  <c r="G25" i="16"/>
  <c r="G24" i="16"/>
  <c r="G21" i="16"/>
  <c r="F20" i="16"/>
  <c r="G20" i="16" s="1"/>
  <c r="F18" i="16"/>
  <c r="G17" i="16"/>
  <c r="G16" i="16"/>
  <c r="C29" i="16"/>
  <c r="D27" i="16"/>
  <c r="C26" i="16"/>
  <c r="C20" i="16"/>
  <c r="C18" i="16"/>
  <c r="K14" i="16"/>
  <c r="H14" i="16"/>
  <c r="E14" i="16"/>
  <c r="B14" i="16"/>
  <c r="K13" i="16"/>
  <c r="H13" i="16"/>
  <c r="J25" i="16" s="1"/>
  <c r="E13" i="16"/>
  <c r="G27" i="16" s="1"/>
  <c r="B13" i="16"/>
  <c r="L29" i="15"/>
  <c r="M29" i="15" s="1"/>
  <c r="L26" i="15"/>
  <c r="M23" i="15"/>
  <c r="M22" i="15"/>
  <c r="L20" i="15"/>
  <c r="M19" i="15"/>
  <c r="L18" i="15"/>
  <c r="M18" i="15" s="1"/>
  <c r="I29" i="15"/>
  <c r="I26" i="15"/>
  <c r="J26" i="15" s="1"/>
  <c r="J21" i="15"/>
  <c r="I20" i="15"/>
  <c r="I18" i="15"/>
  <c r="J18" i="15" s="1"/>
  <c r="F29" i="15"/>
  <c r="G27" i="15"/>
  <c r="F26" i="15"/>
  <c r="F20" i="15"/>
  <c r="F18" i="15"/>
  <c r="C29" i="15"/>
  <c r="D29" i="15" s="1"/>
  <c r="D27" i="15"/>
  <c r="C26" i="15"/>
  <c r="D26" i="15" s="1"/>
  <c r="D25" i="15"/>
  <c r="D23" i="15"/>
  <c r="D22" i="15"/>
  <c r="D21" i="15"/>
  <c r="C20" i="15"/>
  <c r="D19" i="15"/>
  <c r="C18" i="15"/>
  <c r="D18" i="15" s="1"/>
  <c r="D17" i="15"/>
  <c r="K14" i="15"/>
  <c r="H14" i="15"/>
  <c r="E14" i="15"/>
  <c r="B14" i="15"/>
  <c r="K13" i="15"/>
  <c r="H13" i="15"/>
  <c r="E13" i="15"/>
  <c r="B13" i="15"/>
  <c r="D28" i="15" s="1"/>
  <c r="L29" i="14"/>
  <c r="L26" i="14"/>
  <c r="M23" i="14"/>
  <c r="L20" i="14"/>
  <c r="L18" i="14"/>
  <c r="I29" i="14"/>
  <c r="J28" i="14"/>
  <c r="I26" i="14"/>
  <c r="J26" i="14" s="1"/>
  <c r="J24" i="14"/>
  <c r="J23" i="14"/>
  <c r="I20" i="14"/>
  <c r="J20" i="14" s="1"/>
  <c r="J19" i="14"/>
  <c r="I18" i="14"/>
  <c r="J18" i="14" s="1"/>
  <c r="F29" i="14"/>
  <c r="G29" i="14" s="1"/>
  <c r="G28" i="14"/>
  <c r="F26" i="14"/>
  <c r="G26" i="14" s="1"/>
  <c r="G25" i="14"/>
  <c r="G24" i="14"/>
  <c r="G22" i="14"/>
  <c r="G21" i="14"/>
  <c r="F20" i="14"/>
  <c r="G20" i="14" s="1"/>
  <c r="F18" i="14"/>
  <c r="G18" i="14" s="1"/>
  <c r="G17" i="14"/>
  <c r="G16" i="14"/>
  <c r="C29" i="14"/>
  <c r="C26" i="14"/>
  <c r="D26" i="14" s="1"/>
  <c r="C20" i="14"/>
  <c r="D20" i="14" s="1"/>
  <c r="C18" i="14"/>
  <c r="K14" i="14"/>
  <c r="H14" i="14"/>
  <c r="E14" i="14"/>
  <c r="B14" i="14"/>
  <c r="K13" i="14"/>
  <c r="H13" i="14"/>
  <c r="E13" i="14"/>
  <c r="G27" i="14" s="1"/>
  <c r="B13" i="14"/>
  <c r="L29" i="13"/>
  <c r="L26" i="13"/>
  <c r="L20" i="13"/>
  <c r="L18" i="13"/>
  <c r="I29" i="13"/>
  <c r="J29" i="13" s="1"/>
  <c r="J27" i="13"/>
  <c r="I26" i="13"/>
  <c r="J25" i="13"/>
  <c r="J23" i="13"/>
  <c r="J21" i="13"/>
  <c r="I20" i="13"/>
  <c r="J20" i="13" s="1"/>
  <c r="I18" i="13"/>
  <c r="J17" i="13"/>
  <c r="J16" i="13"/>
  <c r="F29" i="13"/>
  <c r="F26" i="13"/>
  <c r="F20" i="13"/>
  <c r="F18" i="13"/>
  <c r="C29" i="13"/>
  <c r="D29" i="13" s="1"/>
  <c r="D27" i="13"/>
  <c r="C26" i="13"/>
  <c r="D26" i="13" s="1"/>
  <c r="D25" i="13"/>
  <c r="D23" i="13"/>
  <c r="D22" i="13"/>
  <c r="D21" i="13"/>
  <c r="C20" i="13"/>
  <c r="D19" i="13"/>
  <c r="C18" i="13"/>
  <c r="D18" i="13" s="1"/>
  <c r="D17" i="13"/>
  <c r="K14" i="13"/>
  <c r="H14" i="13"/>
  <c r="E14" i="13"/>
  <c r="B14" i="13"/>
  <c r="K13" i="13"/>
  <c r="H13" i="13"/>
  <c r="J22" i="13" s="1"/>
  <c r="E13" i="13"/>
  <c r="G27" i="13" s="1"/>
  <c r="B13" i="13"/>
  <c r="D28" i="13" s="1"/>
  <c r="L29" i="12"/>
  <c r="M29" i="12" s="1"/>
  <c r="M28" i="12"/>
  <c r="M27" i="12"/>
  <c r="L26" i="12"/>
  <c r="M25" i="12"/>
  <c r="M24" i="12"/>
  <c r="M23" i="12"/>
  <c r="M21" i="12"/>
  <c r="M20" i="12"/>
  <c r="L20" i="12"/>
  <c r="L18" i="12"/>
  <c r="M18" i="12" s="1"/>
  <c r="M17" i="12"/>
  <c r="M16" i="12"/>
  <c r="I29" i="12"/>
  <c r="I26" i="12"/>
  <c r="J22" i="12"/>
  <c r="I20" i="12"/>
  <c r="I18" i="12"/>
  <c r="F29" i="12"/>
  <c r="F26" i="12"/>
  <c r="F20" i="12"/>
  <c r="F18" i="12"/>
  <c r="C29" i="12"/>
  <c r="D29" i="12" s="1"/>
  <c r="C26" i="12"/>
  <c r="D25" i="12"/>
  <c r="D24" i="12"/>
  <c r="C20" i="12"/>
  <c r="D20" i="12" s="1"/>
  <c r="C18" i="12"/>
  <c r="D18" i="12" s="1"/>
  <c r="K14" i="12"/>
  <c r="H14" i="12"/>
  <c r="E14" i="12"/>
  <c r="B14" i="12"/>
  <c r="K13" i="12"/>
  <c r="M22" i="12" s="1"/>
  <c r="H13" i="12"/>
  <c r="E13" i="12"/>
  <c r="G27" i="12" s="1"/>
  <c r="B13" i="12"/>
  <c r="L29" i="11"/>
  <c r="M28" i="11"/>
  <c r="M27" i="11"/>
  <c r="L26" i="11"/>
  <c r="M26" i="11" s="1"/>
  <c r="M24" i="11"/>
  <c r="M23" i="11"/>
  <c r="M22" i="11"/>
  <c r="L20" i="11"/>
  <c r="M20" i="11" s="1"/>
  <c r="M19" i="11"/>
  <c r="L18" i="11"/>
  <c r="M17" i="11"/>
  <c r="M16" i="11"/>
  <c r="I29" i="11"/>
  <c r="J29" i="11" s="1"/>
  <c r="I26" i="11"/>
  <c r="J25" i="11"/>
  <c r="J23" i="11"/>
  <c r="I20" i="11"/>
  <c r="J19" i="11"/>
  <c r="I18" i="11"/>
  <c r="F29" i="11"/>
  <c r="F26" i="11"/>
  <c r="F20" i="11"/>
  <c r="F18" i="11"/>
  <c r="C29" i="11"/>
  <c r="C26" i="11"/>
  <c r="C20" i="11"/>
  <c r="C18" i="11"/>
  <c r="K14" i="11"/>
  <c r="H14" i="11"/>
  <c r="E14" i="11"/>
  <c r="B14" i="11"/>
  <c r="K13" i="11"/>
  <c r="M25" i="11" s="1"/>
  <c r="H13" i="11"/>
  <c r="E13" i="11"/>
  <c r="B13" i="11"/>
  <c r="K14" i="1"/>
  <c r="K13" i="1"/>
  <c r="H14" i="1"/>
  <c r="H13" i="1"/>
  <c r="E14" i="1"/>
  <c r="E13" i="1"/>
  <c r="B14" i="1"/>
  <c r="B13" i="1"/>
  <c r="G22" i="11" l="1"/>
  <c r="G27" i="11"/>
  <c r="G23" i="11"/>
  <c r="G21" i="11"/>
  <c r="G17" i="11"/>
  <c r="G25" i="11"/>
  <c r="M27" i="13"/>
  <c r="M23" i="13"/>
  <c r="M16" i="13"/>
  <c r="M28" i="13"/>
  <c r="M22" i="13"/>
  <c r="M19" i="13"/>
  <c r="M21" i="13"/>
  <c r="M25" i="13"/>
  <c r="M20" i="13"/>
  <c r="G19" i="11"/>
  <c r="J25" i="12"/>
  <c r="J21" i="12"/>
  <c r="J17" i="12"/>
  <c r="J24" i="12"/>
  <c r="J19" i="12"/>
  <c r="J28" i="12"/>
  <c r="J23" i="12"/>
  <c r="J16" i="12"/>
  <c r="J26" i="12"/>
  <c r="M24" i="13"/>
  <c r="M22" i="16"/>
  <c r="M19" i="16"/>
  <c r="M25" i="16"/>
  <c r="M21" i="16"/>
  <c r="M27" i="16"/>
  <c r="M20" i="16"/>
  <c r="M16" i="16"/>
  <c r="M24" i="16"/>
  <c r="M28" i="16"/>
  <c r="G20" i="11"/>
  <c r="G28" i="11"/>
  <c r="J27" i="12"/>
  <c r="M17" i="13"/>
  <c r="G22" i="15"/>
  <c r="G21" i="15"/>
  <c r="G17" i="15"/>
  <c r="G25" i="15"/>
  <c r="G16" i="15"/>
  <c r="G28" i="15"/>
  <c r="G24" i="15"/>
  <c r="G19" i="15"/>
  <c r="G23" i="15"/>
  <c r="D28" i="11"/>
  <c r="D21" i="11"/>
  <c r="G16" i="11"/>
  <c r="G24" i="11"/>
  <c r="G29" i="11"/>
  <c r="J20" i="12"/>
  <c r="M29" i="13"/>
  <c r="M22" i="14"/>
  <c r="M19" i="14"/>
  <c r="M21" i="14"/>
  <c r="M17" i="14"/>
  <c r="M25" i="14"/>
  <c r="M20" i="14"/>
  <c r="M16" i="14"/>
  <c r="M28" i="14"/>
  <c r="M24" i="14"/>
  <c r="M18" i="14"/>
  <c r="M27" i="14"/>
  <c r="M23" i="16"/>
  <c r="D25" i="14"/>
  <c r="D21" i="14"/>
  <c r="D17" i="14"/>
  <c r="D16" i="14"/>
  <c r="D22" i="14"/>
  <c r="D27" i="14"/>
  <c r="J27" i="15"/>
  <c r="J23" i="15"/>
  <c r="J16" i="15"/>
  <c r="J19" i="15"/>
  <c r="J22" i="15"/>
  <c r="J28" i="15"/>
  <c r="D25" i="16"/>
  <c r="D21" i="16"/>
  <c r="D28" i="16"/>
  <c r="D24" i="16"/>
  <c r="D20" i="16"/>
  <c r="D17" i="16"/>
  <c r="D16" i="16"/>
  <c r="D22" i="16"/>
  <c r="J28" i="11"/>
  <c r="J24" i="11"/>
  <c r="J16" i="11"/>
  <c r="J17" i="11"/>
  <c r="J21" i="11"/>
  <c r="J26" i="11"/>
  <c r="D27" i="12"/>
  <c r="D23" i="12"/>
  <c r="D19" i="12"/>
  <c r="D16" i="12"/>
  <c r="D21" i="12"/>
  <c r="D26" i="12"/>
  <c r="J18" i="12"/>
  <c r="M18" i="13"/>
  <c r="M26" i="13"/>
  <c r="D18" i="14"/>
  <c r="D23" i="14"/>
  <c r="D28" i="14"/>
  <c r="M29" i="14"/>
  <c r="M28" i="15"/>
  <c r="M24" i="15"/>
  <c r="M20" i="15"/>
  <c r="M17" i="15"/>
  <c r="M27" i="15"/>
  <c r="G20" i="15"/>
  <c r="G29" i="15"/>
  <c r="J24" i="15"/>
  <c r="J29" i="15"/>
  <c r="M25" i="15"/>
  <c r="D23" i="16"/>
  <c r="J18" i="11"/>
  <c r="J22" i="11"/>
  <c r="J27" i="11"/>
  <c r="D17" i="12"/>
  <c r="D22" i="12"/>
  <c r="D28" i="12"/>
  <c r="J19" i="13"/>
  <c r="J24" i="13"/>
  <c r="J28" i="13"/>
  <c r="J25" i="14"/>
  <c r="J21" i="14"/>
  <c r="J17" i="14"/>
  <c r="D19" i="14"/>
  <c r="D24" i="14"/>
  <c r="J16" i="14"/>
  <c r="J22" i="14"/>
  <c r="J27" i="14"/>
  <c r="J17" i="15"/>
  <c r="J20" i="15"/>
  <c r="J25" i="15"/>
  <c r="M16" i="15"/>
  <c r="M21" i="15"/>
  <c r="M26" i="15"/>
  <c r="D19" i="16"/>
  <c r="D26" i="16"/>
  <c r="G18" i="16"/>
  <c r="G22" i="16"/>
  <c r="G26" i="16"/>
  <c r="M18" i="16"/>
  <c r="M29" i="16"/>
  <c r="G18" i="11"/>
  <c r="G26" i="11"/>
  <c r="J20" i="11"/>
  <c r="M18" i="11"/>
  <c r="M21" i="11"/>
  <c r="M29" i="11"/>
  <c r="J29" i="12"/>
  <c r="M19" i="12"/>
  <c r="M26" i="12"/>
  <c r="D16" i="13"/>
  <c r="D20" i="13"/>
  <c r="D24" i="13"/>
  <c r="J18" i="13"/>
  <c r="J26" i="13"/>
  <c r="D29" i="14"/>
  <c r="G19" i="14"/>
  <c r="G23" i="14"/>
  <c r="J29" i="14"/>
  <c r="M26" i="14"/>
  <c r="D16" i="15"/>
  <c r="D20" i="15"/>
  <c r="D24" i="15"/>
  <c r="G18" i="15"/>
  <c r="G26" i="15"/>
  <c r="D18" i="16"/>
  <c r="D29" i="16"/>
  <c r="G19" i="16"/>
  <c r="G23" i="16"/>
  <c r="J17" i="16"/>
  <c r="J21" i="16"/>
  <c r="J29" i="16"/>
  <c r="M26" i="16"/>
  <c r="G24" i="13"/>
  <c r="G17" i="13"/>
  <c r="G28" i="13"/>
  <c r="G16" i="13"/>
  <c r="G21" i="13"/>
  <c r="G29" i="13"/>
  <c r="G25" i="13"/>
  <c r="G20" i="13"/>
  <c r="G18" i="13"/>
  <c r="G22" i="13"/>
  <c r="G26" i="13"/>
  <c r="G19" i="13"/>
  <c r="G23" i="13"/>
  <c r="G28" i="12"/>
  <c r="G20" i="12"/>
  <c r="G17" i="12"/>
  <c r="G24" i="12"/>
  <c r="G18" i="12"/>
  <c r="G21" i="12"/>
  <c r="G25" i="12"/>
  <c r="G29" i="12"/>
  <c r="G19" i="12"/>
  <c r="G22" i="12"/>
  <c r="G26" i="12"/>
  <c r="G16" i="12"/>
  <c r="G23" i="12"/>
  <c r="D29" i="11"/>
  <c r="D18" i="11"/>
  <c r="D22" i="11"/>
  <c r="D19" i="11"/>
  <c r="D25" i="11"/>
  <c r="D26" i="11"/>
  <c r="D16" i="11"/>
  <c r="D23" i="11"/>
  <c r="D27" i="11"/>
  <c r="D17" i="11"/>
  <c r="D20" i="11"/>
  <c r="D24" i="11"/>
  <c r="K29" i="16"/>
  <c r="K28" i="16"/>
  <c r="K27" i="16"/>
  <c r="K26" i="16"/>
  <c r="K25" i="16"/>
  <c r="K24" i="16"/>
  <c r="K22" i="16"/>
  <c r="K21" i="16"/>
  <c r="K20" i="16"/>
  <c r="K19" i="16"/>
  <c r="K18" i="16"/>
  <c r="K17" i="16"/>
  <c r="K16" i="16"/>
  <c r="H29" i="16"/>
  <c r="H28" i="16"/>
  <c r="H27" i="16"/>
  <c r="H26" i="16"/>
  <c r="H25" i="16"/>
  <c r="H24" i="16"/>
  <c r="H22" i="16"/>
  <c r="H21" i="16"/>
  <c r="H20" i="16"/>
  <c r="H19" i="16"/>
  <c r="H18" i="16"/>
  <c r="H17" i="16"/>
  <c r="H16" i="16"/>
  <c r="E29" i="16"/>
  <c r="E28" i="16"/>
  <c r="E27" i="16"/>
  <c r="E26" i="16"/>
  <c r="E25" i="16"/>
  <c r="E24" i="16"/>
  <c r="E22" i="16"/>
  <c r="E21" i="16"/>
  <c r="E20" i="16"/>
  <c r="E19" i="16"/>
  <c r="E18" i="16"/>
  <c r="E17" i="16"/>
  <c r="E16" i="16"/>
  <c r="B29" i="16"/>
  <c r="B28" i="16"/>
  <c r="B27" i="16"/>
  <c r="B26" i="16"/>
  <c r="B25" i="16"/>
  <c r="B24" i="16"/>
  <c r="B22" i="16"/>
  <c r="B21" i="16"/>
  <c r="B20" i="16"/>
  <c r="B19" i="16"/>
  <c r="B18" i="16"/>
  <c r="B17" i="16"/>
  <c r="B16" i="16"/>
  <c r="K29" i="15" l="1"/>
  <c r="K28" i="15"/>
  <c r="K27" i="15"/>
  <c r="K26" i="15"/>
  <c r="K25" i="15"/>
  <c r="K24" i="15"/>
  <c r="K22" i="15"/>
  <c r="K21" i="15"/>
  <c r="K20" i="15"/>
  <c r="K19" i="15"/>
  <c r="K18" i="15"/>
  <c r="K17" i="15"/>
  <c r="K16" i="15"/>
  <c r="H29" i="15"/>
  <c r="H28" i="15"/>
  <c r="H27" i="15"/>
  <c r="H26" i="15"/>
  <c r="H25" i="15"/>
  <c r="H24" i="15"/>
  <c r="H22" i="15"/>
  <c r="H21" i="15"/>
  <c r="H20" i="15"/>
  <c r="H19" i="15"/>
  <c r="H18" i="15"/>
  <c r="H17" i="15"/>
  <c r="H16" i="15"/>
  <c r="E29" i="15"/>
  <c r="E28" i="15"/>
  <c r="E27" i="15"/>
  <c r="E26" i="15"/>
  <c r="E25" i="15"/>
  <c r="E24" i="15"/>
  <c r="E22" i="15"/>
  <c r="E21" i="15"/>
  <c r="E20" i="15"/>
  <c r="E19" i="15"/>
  <c r="E18" i="15"/>
  <c r="E17" i="15"/>
  <c r="E16" i="15"/>
  <c r="B29" i="15"/>
  <c r="B28" i="15"/>
  <c r="B27" i="15"/>
  <c r="B26" i="15"/>
  <c r="B25" i="15"/>
  <c r="B24" i="15"/>
  <c r="B22" i="15"/>
  <c r="B21" i="15"/>
  <c r="B20" i="15"/>
  <c r="B19" i="15"/>
  <c r="B18" i="15"/>
  <c r="B17" i="15"/>
  <c r="B16" i="15"/>
  <c r="K29" i="14"/>
  <c r="K28" i="14"/>
  <c r="K27" i="14"/>
  <c r="K26" i="14"/>
  <c r="K25" i="14"/>
  <c r="K24" i="14"/>
  <c r="K22" i="14"/>
  <c r="K21" i="14"/>
  <c r="K20" i="14"/>
  <c r="K19" i="14"/>
  <c r="K18" i="14"/>
  <c r="K17" i="14"/>
  <c r="K16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E29" i="14"/>
  <c r="E28" i="14"/>
  <c r="E27" i="14"/>
  <c r="E26" i="14"/>
  <c r="E25" i="14"/>
  <c r="E24" i="14"/>
  <c r="E22" i="14"/>
  <c r="E21" i="14"/>
  <c r="E20" i="14"/>
  <c r="E19" i="14"/>
  <c r="E18" i="14"/>
  <c r="E17" i="14"/>
  <c r="E16" i="14"/>
  <c r="B29" i="14"/>
  <c r="B28" i="14"/>
  <c r="B27" i="14"/>
  <c r="B26" i="14"/>
  <c r="B25" i="14"/>
  <c r="B24" i="14"/>
  <c r="B22" i="14"/>
  <c r="B21" i="14"/>
  <c r="B20" i="14"/>
  <c r="B19" i="14"/>
  <c r="B18" i="14"/>
  <c r="B17" i="14"/>
  <c r="B16" i="14"/>
  <c r="L29" i="1"/>
  <c r="M29" i="1" s="1"/>
  <c r="M28" i="1"/>
  <c r="M27" i="1"/>
  <c r="L26" i="1"/>
  <c r="M26" i="1" s="1"/>
  <c r="M25" i="1"/>
  <c r="M24" i="1"/>
  <c r="M23" i="1"/>
  <c r="M22" i="1"/>
  <c r="M21" i="1"/>
  <c r="L20" i="1"/>
  <c r="M20" i="1" s="1"/>
  <c r="M19" i="1"/>
  <c r="L18" i="1"/>
  <c r="M18" i="1" s="1"/>
  <c r="M17" i="1"/>
  <c r="M16" i="1"/>
  <c r="I29" i="1"/>
  <c r="J29" i="1" s="1"/>
  <c r="J28" i="1"/>
  <c r="J27" i="1"/>
  <c r="I26" i="1"/>
  <c r="J26" i="1" s="1"/>
  <c r="J25" i="1"/>
  <c r="J24" i="1"/>
  <c r="J23" i="1"/>
  <c r="I22" i="1"/>
  <c r="J22" i="1" s="1"/>
  <c r="J21" i="1"/>
  <c r="I20" i="1"/>
  <c r="J20" i="1" s="1"/>
  <c r="J19" i="1"/>
  <c r="J18" i="1"/>
  <c r="J17" i="1"/>
  <c r="J16" i="1"/>
  <c r="F22" i="1"/>
  <c r="F20" i="1"/>
  <c r="K29" i="13"/>
  <c r="K28" i="13"/>
  <c r="K27" i="13"/>
  <c r="K26" i="13"/>
  <c r="K25" i="13"/>
  <c r="K24" i="13"/>
  <c r="K22" i="13"/>
  <c r="K21" i="13"/>
  <c r="K20" i="13"/>
  <c r="K19" i="13"/>
  <c r="K18" i="13"/>
  <c r="K17" i="13"/>
  <c r="K16" i="13"/>
  <c r="H29" i="13"/>
  <c r="H28" i="13"/>
  <c r="H27" i="13"/>
  <c r="H26" i="13"/>
  <c r="H25" i="13"/>
  <c r="H24" i="13"/>
  <c r="H22" i="13"/>
  <c r="H21" i="13"/>
  <c r="H20" i="13"/>
  <c r="H19" i="13"/>
  <c r="H18" i="13"/>
  <c r="H17" i="13"/>
  <c r="H16" i="13"/>
  <c r="E29" i="13"/>
  <c r="E28" i="13"/>
  <c r="E27" i="13"/>
  <c r="E26" i="13"/>
  <c r="E25" i="13"/>
  <c r="E24" i="13"/>
  <c r="E22" i="13"/>
  <c r="E21" i="13"/>
  <c r="E20" i="13"/>
  <c r="E19" i="13"/>
  <c r="E18" i="13"/>
  <c r="E17" i="13"/>
  <c r="E16" i="13"/>
  <c r="B29" i="13"/>
  <c r="B28" i="13"/>
  <c r="B27" i="13"/>
  <c r="B26" i="13"/>
  <c r="B25" i="13"/>
  <c r="B24" i="13"/>
  <c r="B22" i="13"/>
  <c r="B21" i="13"/>
  <c r="B20" i="13"/>
  <c r="B19" i="13"/>
  <c r="B18" i="13"/>
  <c r="B17" i="13"/>
  <c r="B16" i="13"/>
  <c r="E29" i="11"/>
  <c r="E26" i="11"/>
  <c r="E25" i="11"/>
  <c r="E21" i="11"/>
  <c r="E20" i="11"/>
  <c r="E19" i="11"/>
  <c r="E17" i="11"/>
  <c r="E16" i="11"/>
  <c r="K29" i="11"/>
  <c r="K28" i="11"/>
  <c r="K27" i="11"/>
  <c r="K26" i="11"/>
  <c r="K25" i="11"/>
  <c r="K24" i="11"/>
  <c r="K22" i="11"/>
  <c r="K21" i="11"/>
  <c r="K20" i="11"/>
  <c r="K19" i="11"/>
  <c r="K18" i="11"/>
  <c r="K17" i="11"/>
  <c r="K16" i="11"/>
  <c r="H29" i="11"/>
  <c r="H28" i="11"/>
  <c r="H27" i="11"/>
  <c r="H26" i="11"/>
  <c r="H25" i="11"/>
  <c r="H24" i="11"/>
  <c r="H22" i="11"/>
  <c r="H21" i="11"/>
  <c r="H20" i="11"/>
  <c r="H19" i="11"/>
  <c r="H18" i="11"/>
  <c r="H17" i="11"/>
  <c r="H16" i="11"/>
  <c r="E28" i="11"/>
  <c r="E27" i="11"/>
  <c r="E24" i="11"/>
  <c r="E22" i="11"/>
  <c r="E18" i="11"/>
  <c r="B29" i="11"/>
  <c r="B28" i="11"/>
  <c r="B27" i="11"/>
  <c r="B26" i="11"/>
  <c r="B25" i="11"/>
  <c r="B24" i="11"/>
  <c r="B22" i="11"/>
  <c r="B21" i="11"/>
  <c r="B20" i="11"/>
  <c r="B19" i="11"/>
  <c r="B18" i="11"/>
  <c r="B17" i="11"/>
  <c r="B16" i="11"/>
  <c r="K29" i="12"/>
  <c r="H29" i="12"/>
  <c r="E29" i="12"/>
  <c r="B29" i="12"/>
  <c r="K28" i="12"/>
  <c r="H28" i="12"/>
  <c r="E28" i="12"/>
  <c r="B28" i="12"/>
  <c r="K27" i="12"/>
  <c r="H27" i="12"/>
  <c r="E27" i="12"/>
  <c r="B27" i="12"/>
  <c r="K26" i="12"/>
  <c r="H26" i="12"/>
  <c r="E26" i="12"/>
  <c r="B26" i="12"/>
  <c r="K25" i="12"/>
  <c r="H25" i="12"/>
  <c r="E25" i="12"/>
  <c r="B25" i="12"/>
  <c r="K24" i="12"/>
  <c r="H24" i="12"/>
  <c r="E24" i="12"/>
  <c r="B24" i="12"/>
  <c r="K22" i="12"/>
  <c r="H22" i="12"/>
  <c r="E22" i="12"/>
  <c r="B22" i="12"/>
  <c r="K21" i="12"/>
  <c r="H21" i="12"/>
  <c r="E21" i="12"/>
  <c r="B21" i="12"/>
  <c r="K20" i="12"/>
  <c r="H20" i="12"/>
  <c r="E20" i="12"/>
  <c r="B20" i="12"/>
  <c r="K19" i="12"/>
  <c r="H19" i="12"/>
  <c r="E19" i="12"/>
  <c r="B19" i="12"/>
  <c r="K18" i="12"/>
  <c r="H18" i="12"/>
  <c r="E18" i="12"/>
  <c r="B18" i="12"/>
  <c r="K17" i="12"/>
  <c r="H17" i="12"/>
  <c r="E17" i="12"/>
  <c r="B17" i="12"/>
  <c r="K16" i="12"/>
  <c r="H16" i="12"/>
  <c r="E16" i="12"/>
  <c r="B16" i="12"/>
  <c r="B22" i="1"/>
  <c r="B21" i="1"/>
  <c r="J4" i="1"/>
  <c r="E16" i="4"/>
  <c r="E30" i="4" s="1"/>
  <c r="E44" i="4" s="1"/>
  <c r="E58" i="4" s="1"/>
  <c r="E72" i="4" s="1"/>
  <c r="E86" i="4" s="1"/>
  <c r="J4" i="16" s="1"/>
  <c r="C20" i="1"/>
  <c r="B16" i="1"/>
  <c r="F29" i="1"/>
  <c r="F26" i="1"/>
  <c r="J4" i="15" l="1"/>
  <c r="J4" i="14"/>
  <c r="J4" i="11"/>
  <c r="J4" i="12"/>
  <c r="J4" i="13"/>
  <c r="K25" i="1"/>
  <c r="K26" i="1"/>
  <c r="K27" i="1"/>
  <c r="K28" i="1"/>
  <c r="K29" i="1"/>
  <c r="K24" i="1"/>
  <c r="H25" i="1"/>
  <c r="H26" i="1"/>
  <c r="H27" i="1"/>
  <c r="H28" i="1"/>
  <c r="H29" i="1"/>
  <c r="H24" i="1"/>
  <c r="K17" i="1"/>
  <c r="K18" i="1"/>
  <c r="K19" i="1"/>
  <c r="K20" i="1"/>
  <c r="K21" i="1"/>
  <c r="K22" i="1"/>
  <c r="K16" i="1"/>
  <c r="H21" i="1"/>
  <c r="H22" i="1"/>
  <c r="H17" i="1"/>
  <c r="H18" i="1"/>
  <c r="H19" i="1"/>
  <c r="H20" i="1"/>
  <c r="H16" i="1"/>
  <c r="E25" i="1"/>
  <c r="E26" i="1"/>
  <c r="E27" i="1"/>
  <c r="E28" i="1"/>
  <c r="E29" i="1"/>
  <c r="E24" i="1"/>
  <c r="E17" i="1"/>
  <c r="E18" i="1"/>
  <c r="E19" i="1"/>
  <c r="E20" i="1"/>
  <c r="E21" i="1"/>
  <c r="E22" i="1"/>
  <c r="E16" i="1"/>
  <c r="B25" i="1"/>
  <c r="B26" i="1"/>
  <c r="B27" i="1"/>
  <c r="B28" i="1"/>
  <c r="B29" i="1"/>
  <c r="B24" i="1"/>
  <c r="B17" i="1"/>
  <c r="B18" i="1"/>
  <c r="B19" i="1"/>
  <c r="B20" i="1"/>
  <c r="A16" i="4" l="1"/>
  <c r="B2" i="4"/>
  <c r="C2" i="4" s="1"/>
  <c r="D2" i="4" s="1"/>
  <c r="B8" i="1"/>
  <c r="E8" i="1" s="1"/>
  <c r="H8" i="1" s="1"/>
  <c r="K8" i="1" s="1"/>
  <c r="A30" i="4" l="1"/>
  <c r="B16" i="4"/>
  <c r="C16" i="4" s="1"/>
  <c r="D16" i="4" s="1"/>
  <c r="B8" i="11"/>
  <c r="E8" i="11" s="1"/>
  <c r="H8" i="11" s="1"/>
  <c r="K8" i="11" s="1"/>
  <c r="G16" i="1"/>
  <c r="G28" i="1"/>
  <c r="G24" i="1"/>
  <c r="G27" i="1"/>
  <c r="G21" i="1"/>
  <c r="G19" i="1"/>
  <c r="G25" i="1"/>
  <c r="G18" i="1"/>
  <c r="G29" i="1"/>
  <c r="G26" i="1"/>
  <c r="G22" i="1"/>
  <c r="G20" i="1"/>
  <c r="D26" i="1"/>
  <c r="D19" i="1"/>
  <c r="D25" i="1"/>
  <c r="D24" i="1"/>
  <c r="D27" i="1"/>
  <c r="D21" i="1"/>
  <c r="D20" i="1"/>
  <c r="D18" i="1"/>
  <c r="D22" i="1"/>
  <c r="D16" i="1"/>
  <c r="D17" i="1"/>
  <c r="D23" i="1"/>
  <c r="G17" i="1"/>
  <c r="G23" i="1"/>
  <c r="B30" i="4" l="1"/>
  <c r="C30" i="4" s="1"/>
  <c r="D30" i="4" s="1"/>
  <c r="B8" i="12"/>
  <c r="E8" i="12" s="1"/>
  <c r="H8" i="12" s="1"/>
  <c r="K8" i="12" s="1"/>
  <c r="A44" i="4"/>
  <c r="B8" i="13" s="1"/>
  <c r="E8" i="13" s="1"/>
  <c r="H8" i="13" s="1"/>
  <c r="K8" i="13" s="1"/>
  <c r="A58" i="4" l="1"/>
  <c r="B8" i="14" s="1"/>
  <c r="E8" i="14" s="1"/>
  <c r="H8" i="14" s="1"/>
  <c r="K8" i="14" s="1"/>
  <c r="B44" i="4"/>
  <c r="C44" i="4" s="1"/>
  <c r="D44" i="4" s="1"/>
  <c r="A72" i="4" l="1"/>
  <c r="B8" i="15" s="1"/>
  <c r="E8" i="15" s="1"/>
  <c r="H8" i="15" s="1"/>
  <c r="K8" i="15" s="1"/>
  <c r="B58" i="4"/>
  <c r="C58" i="4" s="1"/>
  <c r="D58" i="4" s="1"/>
  <c r="B72" i="4" l="1"/>
  <c r="C72" i="4" s="1"/>
  <c r="D72" i="4" s="1"/>
  <c r="A86" i="4"/>
  <c r="B8" i="16" s="1"/>
  <c r="E8" i="16" s="1"/>
  <c r="H8" i="16" s="1"/>
  <c r="K8" i="16" s="1"/>
  <c r="B86" i="4" l="1"/>
  <c r="C86" i="4" s="1"/>
  <c r="D86" i="4" s="1"/>
</calcChain>
</file>

<file path=xl/comments1.xml><?xml version="1.0" encoding="utf-8"?>
<comments xmlns="http://schemas.openxmlformats.org/spreadsheetml/2006/main">
  <authors>
    <author>VirginieLesieur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Insérer nom de votre collège svp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mettre pourcentage dans chaque cellule blanche.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<sst xmlns="http://schemas.openxmlformats.org/spreadsheetml/2006/main" count="470" uniqueCount="306">
  <si>
    <t>LUNDI</t>
  </si>
  <si>
    <t>MARDI</t>
  </si>
  <si>
    <t>JEUDI</t>
  </si>
  <si>
    <t>VENDREDI</t>
  </si>
  <si>
    <t>DP</t>
  </si>
  <si>
    <t xml:space="preserve">Tarif 1 </t>
  </si>
  <si>
    <t>Tarif 2</t>
  </si>
  <si>
    <t>Total dont plat témoin</t>
  </si>
  <si>
    <t>COLLEGE</t>
  </si>
  <si>
    <t>COMMANDE REPAS SEMAINE</t>
  </si>
  <si>
    <t>ACCOMP.</t>
  </si>
  <si>
    <t>DESSERT</t>
  </si>
  <si>
    <t>LAITAGE</t>
  </si>
  <si>
    <t>DONT panier repas</t>
  </si>
  <si>
    <t>Total - panier repas</t>
  </si>
  <si>
    <t>HEURE PANIER REPAS</t>
  </si>
  <si>
    <t>ENTREES 80% mini</t>
  </si>
  <si>
    <t>PLAT 100%</t>
  </si>
  <si>
    <t>YAOURT SUCRE</t>
  </si>
  <si>
    <t>SALADE VERTE</t>
  </si>
  <si>
    <t>PUREE</t>
  </si>
  <si>
    <t>COMTE</t>
  </si>
  <si>
    <t>MIMOLETTE*</t>
  </si>
  <si>
    <t>SALADE MIDINETTE</t>
  </si>
  <si>
    <t>POULET BASQUAISE</t>
  </si>
  <si>
    <t>CABILLAUD</t>
  </si>
  <si>
    <t xml:space="preserve">BROCOLIS A l'ITALIENNE </t>
  </si>
  <si>
    <t>HARICOTS VERTS</t>
  </si>
  <si>
    <t>PAVE D'AFFINOIS</t>
  </si>
  <si>
    <t>BABYBEL</t>
  </si>
  <si>
    <t>FROMAGE BLANC</t>
  </si>
  <si>
    <t>CLAFOUTIS CERISE</t>
  </si>
  <si>
    <t>CREME DESS.VANILLE + BISCUIT</t>
  </si>
  <si>
    <t>OMELETTE AUX FINES HERBES</t>
  </si>
  <si>
    <t>LIEGEOIS CHOCOLAT</t>
  </si>
  <si>
    <t>RIZ NICOIS</t>
  </si>
  <si>
    <t>FILET DE LIEU SAFRANE</t>
  </si>
  <si>
    <t>VACHE PICON</t>
  </si>
  <si>
    <t>ABRICOTS AU SIROP</t>
  </si>
  <si>
    <t>FOURME D'AMBERT*</t>
  </si>
  <si>
    <t>TOMME</t>
  </si>
  <si>
    <t>YAOURT NATURE NS</t>
  </si>
  <si>
    <t>DESSERT LIEGEOIS CHOCOLAT</t>
  </si>
  <si>
    <t>SALADE DE FRUITS FRAIS</t>
  </si>
  <si>
    <t>COURGETTES SAUTEES A l'AIL</t>
  </si>
  <si>
    <t>CANTAL*</t>
  </si>
  <si>
    <t>POMME</t>
  </si>
  <si>
    <t xml:space="preserve">SALADE CHINOISE </t>
  </si>
  <si>
    <t xml:space="preserve">TARTE AU CHOCOLAT </t>
  </si>
  <si>
    <t>* pour les fromages = fromages à la coupe</t>
  </si>
  <si>
    <t>BRIE*</t>
  </si>
  <si>
    <t>EDAM*</t>
  </si>
  <si>
    <t>ST PAULIN</t>
  </si>
  <si>
    <t>MACEDOINE MAYONNAISE</t>
  </si>
  <si>
    <t>POISSON MEUNIERE</t>
  </si>
  <si>
    <t>CAROTTES RAPEES AU CITRON</t>
  </si>
  <si>
    <t xml:space="preserve">CONCOMBRE A LA CREME </t>
  </si>
  <si>
    <t>SOUPE POIREAUX PDT</t>
  </si>
  <si>
    <t>OMELETTE NATURE</t>
  </si>
  <si>
    <t>POISSON CUBE SCE CITRON</t>
  </si>
  <si>
    <t xml:space="preserve">COQUILLETTES </t>
  </si>
  <si>
    <t>EMMENTAL</t>
  </si>
  <si>
    <t xml:space="preserve">GOUDA </t>
  </si>
  <si>
    <t>SALADE VERTE -DES DE FROMAGE</t>
  </si>
  <si>
    <t>SOUPE A LA TOMATE</t>
  </si>
  <si>
    <t>BŒUF BRAISE AUX CAROTTES</t>
  </si>
  <si>
    <t>RIZ</t>
  </si>
  <si>
    <t>CAROTTES RONDELLES BRAISEES</t>
  </si>
  <si>
    <t>YAOURT AROMATISE</t>
  </si>
  <si>
    <t>YAOURT NATURE</t>
  </si>
  <si>
    <t>CHEEESCAKE (gateau de fromage blanc)</t>
  </si>
  <si>
    <t>ECLAIR AU CHOCOLAT</t>
  </si>
  <si>
    <t xml:space="preserve">TARTE AUX POMMES </t>
  </si>
  <si>
    <t>TOMATE SURIMI</t>
  </si>
  <si>
    <t>PIEMONTAISE (Porc)</t>
  </si>
  <si>
    <t>SOUPE DE CRESSON</t>
  </si>
  <si>
    <t>RÔTI DE PORC AU JUS</t>
  </si>
  <si>
    <t>ŒUFS BROUILLES NATURE</t>
  </si>
  <si>
    <t>PDT VAPEUR</t>
  </si>
  <si>
    <t xml:space="preserve">FAISSELLE </t>
  </si>
  <si>
    <t>FRUIT DE SAISON</t>
  </si>
  <si>
    <t xml:space="preserve">POIRES </t>
  </si>
  <si>
    <t>POMMES GOLDEN</t>
  </si>
  <si>
    <t>POMMES GALA</t>
  </si>
  <si>
    <t>SALADE DE PATES</t>
  </si>
  <si>
    <t>VELOUTE DE BOLET</t>
  </si>
  <si>
    <t>NUGGETS DE POISSON</t>
  </si>
  <si>
    <t>SAUTE DE DINDE</t>
  </si>
  <si>
    <t>PRINTANIERE DE LEGUMES</t>
  </si>
  <si>
    <t xml:space="preserve">FROMAGE BLANC  </t>
  </si>
  <si>
    <t>YAOURT AUX FRUITS</t>
  </si>
  <si>
    <t xml:space="preserve">FRUIT DE SAISON </t>
  </si>
  <si>
    <t>SALADE COLESLAW</t>
  </si>
  <si>
    <t>VELOUTE DE TOMATES</t>
  </si>
  <si>
    <t>BOULETTE D'AGNEAU</t>
  </si>
  <si>
    <t>POISSON BLANC HOKI</t>
  </si>
  <si>
    <t>COURGETTES SAUTEES</t>
  </si>
  <si>
    <t>MIMOLETTE</t>
  </si>
  <si>
    <t>CHEVROTINE</t>
  </si>
  <si>
    <t>SALADE D'ENDIVES (av pommes et raisins secs)</t>
  </si>
  <si>
    <t xml:space="preserve">CAROTTES RAPEES  </t>
  </si>
  <si>
    <t>VELOUTE DE VOLAILLE</t>
  </si>
  <si>
    <t>POULET RÔTI</t>
  </si>
  <si>
    <t>POISSON RÔTI</t>
  </si>
  <si>
    <t xml:space="preserve">PATES </t>
  </si>
  <si>
    <t>CHOU FLEU FLORETTE</t>
  </si>
  <si>
    <t>EMMENTAL *</t>
  </si>
  <si>
    <t>PARIS BREST</t>
  </si>
  <si>
    <t>TARTE NORMANDE</t>
  </si>
  <si>
    <t xml:space="preserve">ECLAIRS CAFE </t>
  </si>
  <si>
    <t>SALADE D'AGRUMES</t>
  </si>
  <si>
    <t>SALADE VERTE et  MORCEAUX DE POMMES</t>
  </si>
  <si>
    <t>SOUPE POULE VERMICELLE</t>
  </si>
  <si>
    <t>PAELLA (porc)</t>
  </si>
  <si>
    <t>PAELLA (poisson)</t>
  </si>
  <si>
    <t xml:space="preserve">RIZ  </t>
  </si>
  <si>
    <t>FAISSELLE -CONFITURE</t>
  </si>
  <si>
    <t xml:space="preserve">YAOURT NATURE SUCRE </t>
  </si>
  <si>
    <t xml:space="preserve">COMPOTE </t>
  </si>
  <si>
    <t xml:space="preserve">POMMES AU FOUR </t>
  </si>
  <si>
    <t xml:space="preserve">SALADE DE FRUITS </t>
  </si>
  <si>
    <t>PATE DE FOIE/CORNICHON</t>
  </si>
  <si>
    <t>PATE DE CAMPAGNE / CORNICHON</t>
  </si>
  <si>
    <t xml:space="preserve">MAIS AU THON  </t>
  </si>
  <si>
    <t>COLIN SCE NORMANDE</t>
  </si>
  <si>
    <t>ROSBEEF</t>
  </si>
  <si>
    <t>RADIS BEURRE</t>
  </si>
  <si>
    <t>CELERI RAVE</t>
  </si>
  <si>
    <t xml:space="preserve">VELOUTE DE BOLETS </t>
  </si>
  <si>
    <t xml:space="preserve">FILET DE POULET AU FOUR </t>
  </si>
  <si>
    <t xml:space="preserve">FILET DE LIEU SCE NORMANDE </t>
  </si>
  <si>
    <t xml:space="preserve">JEUNES CAROTTES </t>
  </si>
  <si>
    <t>MINI ROULE AIL ET FINES HERBES</t>
  </si>
  <si>
    <t xml:space="preserve">TOMME </t>
  </si>
  <si>
    <t xml:space="preserve">CREME DESSERT PRALINE </t>
  </si>
  <si>
    <t xml:space="preserve">LIEGEOIS CAFE </t>
  </si>
  <si>
    <t>CREPE AUFROMAGE / SALADE</t>
  </si>
  <si>
    <t>FEUILLETE AU FROMAGE/SALADE</t>
  </si>
  <si>
    <t>PIZZA /SALADE</t>
  </si>
  <si>
    <t>COTES DE PORC CHARCUTIERE</t>
  </si>
  <si>
    <t>POISSON BLANC RÔTI</t>
  </si>
  <si>
    <t>TOMATES PROVENCALES</t>
  </si>
  <si>
    <t>CAMEMBERT</t>
  </si>
  <si>
    <t>CANTADOU</t>
  </si>
  <si>
    <t xml:space="preserve">COKTAIL DE FRUITS </t>
  </si>
  <si>
    <t>MACHE ET 1/2 ŒUF DUR</t>
  </si>
  <si>
    <t>CHOU BLANC AUX POIVRONS</t>
  </si>
  <si>
    <t>SOUPE DE TOMATE</t>
  </si>
  <si>
    <t>STEAK HACHE ou STEAK ENTIER</t>
  </si>
  <si>
    <t xml:space="preserve">FRITES  ou POMMES NOISETTE </t>
  </si>
  <si>
    <t xml:space="preserve">SALADE VERTE </t>
  </si>
  <si>
    <t>PETITS SUISSES NATURE SUCRES</t>
  </si>
  <si>
    <t>COMPOTE POMME/BANANE</t>
  </si>
  <si>
    <t xml:space="preserve">ANANAS AU CARAMEL </t>
  </si>
  <si>
    <t>SALADE COMPOSEE (mais tomate surimi</t>
  </si>
  <si>
    <t>ENDIVES EN SALADE</t>
  </si>
  <si>
    <t>SOUPE DE POIREAUX PDT</t>
  </si>
  <si>
    <t>BROCHETTE DE POISSON BLANC</t>
  </si>
  <si>
    <t xml:space="preserve">PATES  </t>
  </si>
  <si>
    <t xml:space="preserve">HARICOTS VERTS </t>
  </si>
  <si>
    <t>GOUDA</t>
  </si>
  <si>
    <t xml:space="preserve">CANTAL </t>
  </si>
  <si>
    <t xml:space="preserve">CREME DESSERT CHOCOLAT </t>
  </si>
  <si>
    <t>COMPOTE TOUS FRUITS</t>
  </si>
  <si>
    <t xml:space="preserve">ORANGE </t>
  </si>
  <si>
    <t xml:space="preserve">TARTE AUX 3 FROMAGES </t>
  </si>
  <si>
    <t>PIZZA/SALADE</t>
  </si>
  <si>
    <t>RÔTI DE VEAU AUX CHAMPIGNONS</t>
  </si>
  <si>
    <t xml:space="preserve">POMMES DE TERRE AU FOUR </t>
  </si>
  <si>
    <t>PETITS POIS</t>
  </si>
  <si>
    <t>CAMEMEBERT</t>
  </si>
  <si>
    <t>PONT L'EVEQUE</t>
  </si>
  <si>
    <t>SALADE DE FRUITS BRUNOISE (pomme/poire)</t>
  </si>
  <si>
    <t>SALADE 5 FRUITS FRAIS</t>
  </si>
  <si>
    <t xml:space="preserve">PALETTE A LA DIABLE </t>
  </si>
  <si>
    <t>SUPREME DE COLIN AU FOUR</t>
  </si>
  <si>
    <t>MACHE ET TOMATE CERISE</t>
  </si>
  <si>
    <t xml:space="preserve">LENTILLES </t>
  </si>
  <si>
    <t xml:space="preserve">CAROTTES BRAISEES </t>
  </si>
  <si>
    <t xml:space="preserve">MIMOLETTE </t>
  </si>
  <si>
    <t xml:space="preserve">MINI ROULE AIL ET FINES HERBES </t>
  </si>
  <si>
    <t>TOMME*</t>
  </si>
  <si>
    <t>PRUNEAUX AU VIN (maison)</t>
  </si>
  <si>
    <t xml:space="preserve">FLAN VANILLE CARAMEL </t>
  </si>
  <si>
    <t xml:space="preserve">TOMATES VINAIGRETTE </t>
  </si>
  <si>
    <t xml:space="preserve">CHAMPIGNONS A LA CREME D'AVOCAT </t>
  </si>
  <si>
    <t xml:space="preserve">SOUPE POIREAUX PDT </t>
  </si>
  <si>
    <t>NUGGETS DE VOLAILLE</t>
  </si>
  <si>
    <t xml:space="preserve">NUGGETS DE POISSON </t>
  </si>
  <si>
    <t>RATATOUILLE</t>
  </si>
  <si>
    <t xml:space="preserve">YAOURT BRASSE AUX FRUITS </t>
  </si>
  <si>
    <t>COMPOTE DE POMME SPECULOS</t>
  </si>
  <si>
    <t>COMPOTE DE POMME CASSIS</t>
  </si>
  <si>
    <t>PECHE FACON MELBA</t>
  </si>
  <si>
    <t>ENDIVES AUX NOIX</t>
  </si>
  <si>
    <t xml:space="preserve">BROCHETTE DE POISSON  </t>
  </si>
  <si>
    <t xml:space="preserve">RIZ AUX PETITS LEGUMES </t>
  </si>
  <si>
    <t xml:space="preserve">YAOURT AROMATISE </t>
  </si>
  <si>
    <t xml:space="preserve">PETITS SUISSES AUX FRUITS </t>
  </si>
  <si>
    <t xml:space="preserve">FROMAGE BLANC NATURE </t>
  </si>
  <si>
    <t>DONUTS AU CHOCOLAT</t>
  </si>
  <si>
    <t xml:space="preserve">PAMPLEMOUSSE </t>
  </si>
  <si>
    <t xml:space="preserve">SOUPE AU CHOU </t>
  </si>
  <si>
    <t xml:space="preserve">BOEUF SCE PIQUANTE </t>
  </si>
  <si>
    <t xml:space="preserve">CURRY DE POISSON </t>
  </si>
  <si>
    <t>FRITES OU POMMES NOISETTE</t>
  </si>
  <si>
    <t>COMPOTE D'ABRICOTS</t>
  </si>
  <si>
    <t xml:space="preserve">CLEMENTINES </t>
  </si>
  <si>
    <t xml:space="preserve">BANANE </t>
  </si>
  <si>
    <t>ECLAIRS CHOCOLAT</t>
  </si>
  <si>
    <t>DUO BULGARE</t>
  </si>
  <si>
    <t>CAROTTES RAPEES AVEC DES POMMES</t>
  </si>
  <si>
    <t xml:space="preserve">SOUPE A L'OSEILLE </t>
  </si>
  <si>
    <t>PLAT COMPLET -CASSOULET (PORC)</t>
  </si>
  <si>
    <t>COLIN EN SAUCE</t>
  </si>
  <si>
    <t xml:space="preserve">POMMES DE TERRE AU GRATIN </t>
  </si>
  <si>
    <t xml:space="preserve">VACHE PICON </t>
  </si>
  <si>
    <t>POIRE BELLE HELENE</t>
  </si>
  <si>
    <t>POMMES AU FOUR</t>
  </si>
  <si>
    <t xml:space="preserve">COCKTAIL DE FRUITS </t>
  </si>
  <si>
    <t>RILLETTE</t>
  </si>
  <si>
    <t>DUO DE SAUCISSON (AIL ET SEC)</t>
  </si>
  <si>
    <t xml:space="preserve">VELOUTE DE TOMATES </t>
  </si>
  <si>
    <t>OMELETTE AU FROMAGE</t>
  </si>
  <si>
    <t xml:space="preserve">BŒUF BRAISE AUX CAROTTES </t>
  </si>
  <si>
    <t>PATES A L'HUILE D'OLIVE</t>
  </si>
  <si>
    <t>EPINARDS A LA CREME</t>
  </si>
  <si>
    <t xml:space="preserve">CREME DESS.VANILLE BTE </t>
  </si>
  <si>
    <t xml:space="preserve">CREME DESS.VANILLE PRALINE </t>
  </si>
  <si>
    <t>SALADE DE BROCOLIS ET 1/2 ŒUF</t>
  </si>
  <si>
    <t>JAMBON CUIT MACEDOINE</t>
  </si>
  <si>
    <t>PORC SAUTE A LA PEKINOISE</t>
  </si>
  <si>
    <t xml:space="preserve">CABILLAUD EN SCE </t>
  </si>
  <si>
    <t>PETITS SUISSES NATURE NS</t>
  </si>
  <si>
    <t>FROMAGE BLANC NS</t>
  </si>
  <si>
    <t xml:space="preserve">COMPOTE DE FRAISE </t>
  </si>
  <si>
    <t xml:space="preserve">COMPOTE DE PECHE </t>
  </si>
  <si>
    <t>COMPOTE DE FRUITS</t>
  </si>
  <si>
    <t>POMELOS</t>
  </si>
  <si>
    <t>POISSON BORDELAIS</t>
  </si>
  <si>
    <t>SEMOULE</t>
  </si>
  <si>
    <t xml:space="preserve">BLEU </t>
  </si>
  <si>
    <t>FOURNOL *</t>
  </si>
  <si>
    <t>CREME DESSERT PRALINE</t>
  </si>
  <si>
    <t>CREME DESSERT VANILLE</t>
  </si>
  <si>
    <t xml:space="preserve">MOUSSE AU CHOCOLAT </t>
  </si>
  <si>
    <t xml:space="preserve">TOMATE MOZARELLA </t>
  </si>
  <si>
    <t>CELERI REMOULADE AU FROMAGE</t>
  </si>
  <si>
    <t xml:space="preserve">SOUPE A L'OIGNON + CROUTONS </t>
  </si>
  <si>
    <t>EMINCE DE BŒUF AUX POIVRONS</t>
  </si>
  <si>
    <t>BROCOLIS</t>
  </si>
  <si>
    <t>FOURME D'AMBERT *</t>
  </si>
  <si>
    <t xml:space="preserve">CAPRICE DES DIEUX </t>
  </si>
  <si>
    <t xml:space="preserve">FAR BRETON </t>
  </si>
  <si>
    <t>TARTE POMMES RHUBARBE</t>
  </si>
  <si>
    <t xml:space="preserve">SALADE THAILANDAISE </t>
  </si>
  <si>
    <t xml:space="preserve">CAROTTES AUX AMANDES </t>
  </si>
  <si>
    <t>SOUPE VERMICELLE BŒUF</t>
  </si>
  <si>
    <t>COTE DE PORC AU JUS</t>
  </si>
  <si>
    <t xml:space="preserve">POISSON  </t>
  </si>
  <si>
    <t xml:space="preserve">PDT AU GRATIN </t>
  </si>
  <si>
    <t xml:space="preserve">EPINARDS A LA CREME </t>
  </si>
  <si>
    <t xml:space="preserve">CANTADOU </t>
  </si>
  <si>
    <t xml:space="preserve">EMMENTAL </t>
  </si>
  <si>
    <t xml:space="preserve">DESSERT A DETERMINER </t>
  </si>
  <si>
    <t xml:space="preserve">CHAUSSON AUX POMMES </t>
  </si>
  <si>
    <t>SALADE PIEMONTAISE AUX LEGUMES</t>
  </si>
  <si>
    <t xml:space="preserve">SALADE DE LENTILLES </t>
  </si>
  <si>
    <t xml:space="preserve">VEMLOUTE D'ASPERGE </t>
  </si>
  <si>
    <t>FILET DE POULET SCE TOMATE</t>
  </si>
  <si>
    <t xml:space="preserve">BEIGNET DE POISSON SCE TARTARE </t>
  </si>
  <si>
    <t xml:space="preserve">MACARONIS AU BEURRE </t>
  </si>
  <si>
    <t xml:space="preserve">FROMAGE BLANC </t>
  </si>
  <si>
    <t>VELOUTE NS</t>
  </si>
  <si>
    <t xml:space="preserve">PETITS SUISSES </t>
  </si>
  <si>
    <t xml:space="preserve">FRUITS DE SAISON </t>
  </si>
  <si>
    <t xml:space="preserve">ŒUF MODE TRIPE </t>
  </si>
  <si>
    <t xml:space="preserve">ŒUFS BROUILLES AU SAUMON </t>
  </si>
  <si>
    <t xml:space="preserve">SOUPE A LA TOMATE </t>
  </si>
  <si>
    <t xml:space="preserve">RÔTI DE VEAU EN SCE </t>
  </si>
  <si>
    <t>PAUPIETTE DE SAUMON</t>
  </si>
  <si>
    <t>BOULGHOUR</t>
  </si>
  <si>
    <t xml:space="preserve">AUX PETITS LEGUMES </t>
  </si>
  <si>
    <t xml:space="preserve">PAMPLEMOUSSE AU SUCRE </t>
  </si>
  <si>
    <t xml:space="preserve">TOMATE VINAIGRETTE </t>
  </si>
  <si>
    <t xml:space="preserve">VELOUTE d'ASPERGE </t>
  </si>
  <si>
    <t xml:space="preserve">FILET DE POULET FORESTIER </t>
  </si>
  <si>
    <t>FILET DE POISSON AU CITRON</t>
  </si>
  <si>
    <t xml:space="preserve">POMMES DE TERRES BOULANGERES </t>
  </si>
  <si>
    <t xml:space="preserve">HARICOTS AU BEURRE </t>
  </si>
  <si>
    <t xml:space="preserve">DONUT AU SUCRE </t>
  </si>
  <si>
    <t xml:space="preserve">REPAS DE NOEL </t>
  </si>
  <si>
    <t xml:space="preserve">VIDE STOCK </t>
  </si>
  <si>
    <t xml:space="preserve">SALADE D'ENDIVES </t>
  </si>
  <si>
    <t xml:space="preserve">ENDIVES - POMMES - RAISIN SEC </t>
  </si>
  <si>
    <t xml:space="preserve">SOJA - CHOU CHINOIS - SESAME - PATES CHINOISE - MENTHE - POIVRONS - CAROTTES RAPEES </t>
  </si>
  <si>
    <t xml:space="preserve">SALADE MIDINETTE </t>
  </si>
  <si>
    <t xml:space="preserve">10 dec </t>
  </si>
  <si>
    <t xml:space="preserve">11 dec </t>
  </si>
  <si>
    <t xml:space="preserve">SALADE PIEMONTAISE AUX LEGUMES </t>
  </si>
  <si>
    <t xml:space="preserve">14 dec </t>
  </si>
  <si>
    <t xml:space="preserve">ŒUFS MODE TRIPE </t>
  </si>
  <si>
    <t xml:space="preserve">LAITAGE VARIE SELON </t>
  </si>
  <si>
    <t>LES STOCKS</t>
  </si>
  <si>
    <t>CREME DESS PRALINE + BISCUIT</t>
  </si>
  <si>
    <t>CREME DESS CHOCOLAT + BISCUIT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</si>
</sst>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5" fillId="0" borderId="0" xfId="0" applyFont="1" applyAlignment="1"/>
    <xf numFmtId="0" fontId="5" fillId="0" borderId="9" xfId="0" applyFont="1" applyBorder="1" applyAlignment="1"/>
    <xf numFmtId="0" fontId="6" fillId="4" borderId="10" xfId="0" applyFont="1" applyFill="1" applyBorder="1" applyAlignment="1">
      <alignment horizontal="center"/>
    </xf>
    <xf numFmtId="14" fontId="6" fillId="5" borderId="1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vertical="center" wrapText="1"/>
    </xf>
    <xf numFmtId="0" fontId="0" fillId="2" borderId="30" xfId="0" applyFill="1" applyBorder="1" applyAlignment="1">
      <alignment wrapText="1"/>
    </xf>
    <xf numFmtId="0" fontId="4" fillId="0" borderId="31" xfId="0" applyFont="1" applyBorder="1" applyAlignment="1">
      <alignment vertical="center" wrapText="1"/>
    </xf>
    <xf numFmtId="0" fontId="0" fillId="2" borderId="26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40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31" xfId="0" applyBorder="1"/>
    <xf numFmtId="0" fontId="0" fillId="0" borderId="39" xfId="0" applyBorder="1"/>
    <xf numFmtId="0" fontId="0" fillId="0" borderId="39" xfId="0" applyFill="1" applyBorder="1"/>
    <xf numFmtId="0" fontId="0" fillId="0" borderId="41" xfId="0" applyBorder="1"/>
    <xf numFmtId="0" fontId="4" fillId="0" borderId="5" xfId="0" applyFont="1" applyBorder="1" applyAlignment="1">
      <alignment horizontal="right" vertical="center" wrapText="1"/>
    </xf>
    <xf numFmtId="0" fontId="2" fillId="9" borderId="10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9" borderId="22" xfId="1" applyNumberFormat="1" applyFont="1" applyFill="1" applyBorder="1" applyAlignment="1" applyProtection="1">
      <alignment horizontal="center" vertical="center" wrapText="1"/>
    </xf>
    <xf numFmtId="0" fontId="2" fillId="9" borderId="23" xfId="1" applyNumberFormat="1" applyFont="1" applyFill="1" applyBorder="1" applyAlignment="1" applyProtection="1">
      <alignment horizontal="center" vertical="center" wrapText="1"/>
    </xf>
    <xf numFmtId="0" fontId="1" fillId="9" borderId="1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left" vertical="top" wrapText="1"/>
    </xf>
    <xf numFmtId="16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1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" fontId="2" fillId="0" borderId="0" xfId="1" applyNumberFormat="1" applyFont="1" applyFill="1" applyBorder="1" applyAlignment="1" applyProtection="1">
      <alignment horizontal="left" vertical="center" wrapText="1"/>
    </xf>
    <xf numFmtId="0" fontId="9" fillId="8" borderId="18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9" fontId="9" fillId="3" borderId="22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9" fontId="9" fillId="3" borderId="10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9" fontId="9" fillId="7" borderId="23" xfId="0" applyNumberFormat="1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8" borderId="36" xfId="0" applyFont="1" applyFill="1" applyBorder="1" applyAlignment="1" applyProtection="1">
      <alignment horizontal="center" vertical="center" wrapText="1"/>
    </xf>
    <xf numFmtId="0" fontId="9" fillId="8" borderId="22" xfId="0" applyFont="1" applyFill="1" applyBorder="1" applyAlignment="1" applyProtection="1">
      <alignment horizontal="center" vertical="center" wrapText="1"/>
    </xf>
    <xf numFmtId="9" fontId="9" fillId="8" borderId="23" xfId="0" applyNumberFormat="1" applyFont="1" applyFill="1" applyBorder="1" applyAlignment="1" applyProtection="1">
      <alignment horizontal="center" vertical="center" wrapText="1"/>
    </xf>
    <xf numFmtId="0" fontId="9" fillId="8" borderId="38" xfId="0" applyFont="1" applyFill="1" applyBorder="1" applyAlignment="1" applyProtection="1">
      <alignment horizontal="center" vertical="center" wrapText="1"/>
    </xf>
    <xf numFmtId="0" fontId="9" fillId="8" borderId="23" xfId="0" applyFont="1" applyFill="1" applyBorder="1" applyAlignment="1" applyProtection="1">
      <alignment horizontal="center" vertical="center" wrapText="1"/>
    </xf>
    <xf numFmtId="9" fontId="9" fillId="0" borderId="20" xfId="0" applyNumberFormat="1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8" borderId="37" xfId="0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9" fontId="9" fillId="0" borderId="2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9" fontId="9" fillId="0" borderId="23" xfId="0" applyNumberFormat="1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9" fontId="9" fillId="7" borderId="20" xfId="0" applyNumberFormat="1" applyFont="1" applyFill="1" applyBorder="1" applyAlignment="1" applyProtection="1">
      <alignment horizontal="center" vertical="center" wrapText="1"/>
    </xf>
    <xf numFmtId="0" fontId="2" fillId="9" borderId="20" xfId="1" applyNumberFormat="1" applyFont="1" applyFill="1" applyBorder="1" applyAlignment="1" applyProtection="1">
      <alignment horizontal="center" vertical="center" wrapText="1"/>
    </xf>
    <xf numFmtId="0" fontId="2" fillId="9" borderId="19" xfId="1" applyNumberFormat="1" applyFont="1" applyFill="1" applyBorder="1" applyAlignment="1" applyProtection="1">
      <alignment horizontal="center" vertical="center" wrapText="1"/>
    </xf>
    <xf numFmtId="0" fontId="2" fillId="9" borderId="2" xfId="1" applyNumberFormat="1" applyFont="1" applyFill="1" applyBorder="1" applyAlignment="1" applyProtection="1">
      <alignment horizontal="center" vertical="center" wrapText="1"/>
    </xf>
    <xf numFmtId="0" fontId="2" fillId="9" borderId="13" xfId="1" applyNumberFormat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0" borderId="10" xfId="1" applyNumberFormat="1" applyFont="1" applyFill="1" applyBorder="1" applyAlignment="1" applyProtection="1">
      <alignment horizontal="center" vertical="center" wrapText="1"/>
    </xf>
    <xf numFmtId="14" fontId="6" fillId="11" borderId="20" xfId="0" applyNumberFormat="1" applyFont="1" applyFill="1" applyBorder="1" applyAlignment="1">
      <alignment horizontal="center"/>
    </xf>
    <xf numFmtId="14" fontId="6" fillId="11" borderId="21" xfId="0" applyNumberFormat="1" applyFont="1" applyFill="1" applyBorder="1" applyAlignment="1">
      <alignment horizontal="center"/>
    </xf>
    <xf numFmtId="14" fontId="6" fillId="11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4" borderId="5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35"/>
  <sheetViews>
    <sheetView tabSelected="1" showWhiteSpace="0" view="pageLayout" zoomScale="130" zoomScaleNormal="100" zoomScalePageLayoutView="130" workbookViewId="0">
      <selection activeCell="G19" sqref="G19"/>
    </sheetView>
  </sheetViews>
  <sheetFormatPr baseColWidth="10" defaultRowHeight="12.75" x14ac:dyDescent="0.2"/>
  <cols>
    <col min="1" max="1" width="24.85546875" customWidth="1"/>
    <col min="2" max="2" width="25.42578125" customWidth="1"/>
    <col min="3" max="3" width="25" customWidth="1"/>
    <col min="4" max="4" width="25.5703125" customWidth="1"/>
    <col min="5" max="5" width="3" bestFit="1" customWidth="1"/>
  </cols>
  <sheetData>
    <row r="1" spans="1:5" x14ac:dyDescent="0.2">
      <c r="A1" s="8" t="s">
        <v>0</v>
      </c>
      <c r="B1" s="8" t="s">
        <v>1</v>
      </c>
      <c r="C1" s="8" t="s">
        <v>2</v>
      </c>
      <c r="D1" s="8" t="s">
        <v>3</v>
      </c>
    </row>
    <row r="2" spans="1:5" ht="13.5" thickBot="1" x14ac:dyDescent="0.25">
      <c r="A2" s="77">
        <v>42310</v>
      </c>
      <c r="B2" s="77">
        <f>A2+1</f>
        <v>42311</v>
      </c>
      <c r="C2" s="77">
        <f>B2+2</f>
        <v>42313</v>
      </c>
      <c r="D2" s="77">
        <f>C2+1</f>
        <v>42314</v>
      </c>
      <c r="E2">
        <v>45</v>
      </c>
    </row>
    <row r="3" spans="1:5" x14ac:dyDescent="0.2">
      <c r="A3" s="15" t="s">
        <v>55</v>
      </c>
      <c r="B3" s="28" t="s">
        <v>53</v>
      </c>
      <c r="C3" s="28" t="s">
        <v>73</v>
      </c>
      <c r="D3" s="28" t="s">
        <v>35</v>
      </c>
    </row>
    <row r="4" spans="1:5" ht="22.5" x14ac:dyDescent="0.2">
      <c r="A4" s="80" t="s">
        <v>56</v>
      </c>
      <c r="B4" s="28" t="s">
        <v>63</v>
      </c>
      <c r="C4" s="28" t="s">
        <v>74</v>
      </c>
      <c r="D4" s="28" t="s">
        <v>84</v>
      </c>
    </row>
    <row r="5" spans="1:5" ht="13.5" thickBot="1" x14ac:dyDescent="0.25">
      <c r="A5" s="29" t="s">
        <v>57</v>
      </c>
      <c r="B5" s="70" t="s">
        <v>64</v>
      </c>
      <c r="C5" s="70" t="s">
        <v>75</v>
      </c>
      <c r="D5" s="70" t="s">
        <v>85</v>
      </c>
    </row>
    <row r="6" spans="1:5" x14ac:dyDescent="0.2">
      <c r="A6" s="15" t="s">
        <v>58</v>
      </c>
      <c r="B6" s="30" t="s">
        <v>65</v>
      </c>
      <c r="C6" s="30" t="s">
        <v>76</v>
      </c>
      <c r="D6" s="71" t="s">
        <v>86</v>
      </c>
    </row>
    <row r="7" spans="1:5" x14ac:dyDescent="0.2">
      <c r="A7" s="16" t="s">
        <v>59</v>
      </c>
      <c r="B7" s="28" t="s">
        <v>36</v>
      </c>
      <c r="C7" s="28" t="s">
        <v>77</v>
      </c>
      <c r="D7" s="72" t="s">
        <v>87</v>
      </c>
    </row>
    <row r="8" spans="1:5" x14ac:dyDescent="0.2">
      <c r="A8" s="16" t="s">
        <v>60</v>
      </c>
      <c r="B8" s="28" t="s">
        <v>66</v>
      </c>
      <c r="C8" s="28" t="s">
        <v>78</v>
      </c>
      <c r="D8" s="72" t="s">
        <v>88</v>
      </c>
    </row>
    <row r="9" spans="1:5" ht="23.25" thickBot="1" x14ac:dyDescent="0.25">
      <c r="A9" s="17" t="s">
        <v>26</v>
      </c>
      <c r="B9" s="31" t="s">
        <v>67</v>
      </c>
      <c r="C9" s="31" t="s">
        <v>27</v>
      </c>
      <c r="D9" s="73"/>
    </row>
    <row r="10" spans="1:5" x14ac:dyDescent="0.2">
      <c r="A10" s="15" t="s">
        <v>52</v>
      </c>
      <c r="B10" s="30" t="s">
        <v>68</v>
      </c>
      <c r="C10" s="30" t="s">
        <v>41</v>
      </c>
      <c r="D10" s="71" t="s">
        <v>89</v>
      </c>
    </row>
    <row r="11" spans="1:5" x14ac:dyDescent="0.2">
      <c r="A11" s="18" t="s">
        <v>61</v>
      </c>
      <c r="B11" s="28" t="s">
        <v>69</v>
      </c>
      <c r="C11" s="28" t="s">
        <v>30</v>
      </c>
      <c r="D11" s="72" t="s">
        <v>90</v>
      </c>
    </row>
    <row r="12" spans="1:5" ht="13.5" thickBot="1" x14ac:dyDescent="0.25">
      <c r="A12" s="19" t="s">
        <v>62</v>
      </c>
      <c r="B12" s="31" t="s">
        <v>50</v>
      </c>
      <c r="C12" s="31" t="s">
        <v>79</v>
      </c>
      <c r="D12" s="73" t="s">
        <v>68</v>
      </c>
    </row>
    <row r="13" spans="1:5" ht="22.5" x14ac:dyDescent="0.2">
      <c r="A13" s="15" t="s">
        <v>32</v>
      </c>
      <c r="B13" s="30" t="s">
        <v>70</v>
      </c>
      <c r="C13" s="30" t="s">
        <v>81</v>
      </c>
      <c r="D13" s="71" t="s">
        <v>91</v>
      </c>
    </row>
    <row r="14" spans="1:5" x14ac:dyDescent="0.2">
      <c r="A14" s="16" t="s">
        <v>305</v>
      </c>
      <c r="B14" s="28" t="s">
        <v>71</v>
      </c>
      <c r="C14" s="28" t="s">
        <v>82</v>
      </c>
      <c r="D14" s="72"/>
    </row>
    <row r="15" spans="1:5" ht="13.5" thickBot="1" x14ac:dyDescent="0.25">
      <c r="A15" s="17" t="s">
        <v>304</v>
      </c>
      <c r="B15" s="31" t="s">
        <v>72</v>
      </c>
      <c r="C15" s="31" t="s">
        <v>83</v>
      </c>
      <c r="D15" s="73"/>
    </row>
    <row r="16" spans="1:5" x14ac:dyDescent="0.2">
      <c r="A16" s="78">
        <f>A2+7</f>
        <v>42317</v>
      </c>
      <c r="B16" s="78">
        <f>A16+1</f>
        <v>42318</v>
      </c>
      <c r="C16" s="78">
        <f>B16+2</f>
        <v>42320</v>
      </c>
      <c r="D16" s="78">
        <f>C16+1</f>
        <v>42321</v>
      </c>
      <c r="E16">
        <f>E2+1</f>
        <v>46</v>
      </c>
    </row>
    <row r="17" spans="1:5" ht="22.5" x14ac:dyDescent="0.2">
      <c r="A17" s="28" t="s">
        <v>19</v>
      </c>
      <c r="B17" s="28" t="s">
        <v>99</v>
      </c>
      <c r="C17" s="28" t="s">
        <v>110</v>
      </c>
      <c r="D17" s="28" t="s">
        <v>121</v>
      </c>
    </row>
    <row r="18" spans="1:5" ht="22.5" x14ac:dyDescent="0.2">
      <c r="A18" s="28" t="s">
        <v>92</v>
      </c>
      <c r="B18" s="28" t="s">
        <v>100</v>
      </c>
      <c r="C18" s="28" t="s">
        <v>111</v>
      </c>
      <c r="D18" s="28" t="s">
        <v>122</v>
      </c>
    </row>
    <row r="19" spans="1:5" x14ac:dyDescent="0.2">
      <c r="A19" s="28" t="s">
        <v>93</v>
      </c>
      <c r="B19" s="28" t="s">
        <v>101</v>
      </c>
      <c r="C19" s="28" t="s">
        <v>112</v>
      </c>
      <c r="D19" s="28" t="s">
        <v>123</v>
      </c>
    </row>
    <row r="20" spans="1:5" x14ac:dyDescent="0.2">
      <c r="A20" s="28" t="s">
        <v>94</v>
      </c>
      <c r="B20" s="28" t="s">
        <v>102</v>
      </c>
      <c r="C20" s="28" t="s">
        <v>113</v>
      </c>
      <c r="D20" s="28" t="s">
        <v>124</v>
      </c>
    </row>
    <row r="21" spans="1:5" x14ac:dyDescent="0.2">
      <c r="A21" s="28" t="s">
        <v>95</v>
      </c>
      <c r="B21" s="28" t="s">
        <v>103</v>
      </c>
      <c r="C21" s="28" t="s">
        <v>114</v>
      </c>
      <c r="D21" s="28" t="s">
        <v>125</v>
      </c>
    </row>
    <row r="22" spans="1:5" x14ac:dyDescent="0.2">
      <c r="A22" s="28" t="s">
        <v>20</v>
      </c>
      <c r="B22" s="28" t="s">
        <v>104</v>
      </c>
      <c r="C22" s="28" t="s">
        <v>115</v>
      </c>
      <c r="D22" s="28" t="s">
        <v>78</v>
      </c>
    </row>
    <row r="23" spans="1:5" x14ac:dyDescent="0.2">
      <c r="A23" s="28" t="s">
        <v>96</v>
      </c>
      <c r="B23" s="28" t="s">
        <v>105</v>
      </c>
      <c r="C23" s="28"/>
      <c r="D23" s="28" t="s">
        <v>27</v>
      </c>
    </row>
    <row r="24" spans="1:5" x14ac:dyDescent="0.2">
      <c r="A24" s="28" t="s">
        <v>97</v>
      </c>
      <c r="B24" s="28" t="s">
        <v>40</v>
      </c>
      <c r="C24" s="28" t="s">
        <v>30</v>
      </c>
      <c r="D24" s="28" t="s">
        <v>41</v>
      </c>
    </row>
    <row r="25" spans="1:5" x14ac:dyDescent="0.2">
      <c r="A25" s="28" t="s">
        <v>98</v>
      </c>
      <c r="B25" s="28" t="s">
        <v>62</v>
      </c>
      <c r="C25" s="28" t="s">
        <v>116</v>
      </c>
      <c r="D25" s="28" t="s">
        <v>68</v>
      </c>
    </row>
    <row r="26" spans="1:5" x14ac:dyDescent="0.2">
      <c r="A26" s="28" t="s">
        <v>37</v>
      </c>
      <c r="B26" s="28" t="s">
        <v>106</v>
      </c>
      <c r="C26" s="28" t="s">
        <v>117</v>
      </c>
      <c r="D26" s="28" t="s">
        <v>30</v>
      </c>
    </row>
    <row r="27" spans="1:5" x14ac:dyDescent="0.2">
      <c r="A27" s="28" t="s">
        <v>80</v>
      </c>
      <c r="B27" s="28" t="s">
        <v>107</v>
      </c>
      <c r="C27" s="28" t="s">
        <v>118</v>
      </c>
      <c r="D27" s="28" t="s">
        <v>91</v>
      </c>
    </row>
    <row r="28" spans="1:5" x14ac:dyDescent="0.2">
      <c r="A28" s="28" t="s">
        <v>80</v>
      </c>
      <c r="B28" s="28" t="s">
        <v>108</v>
      </c>
      <c r="C28" s="28" t="s">
        <v>119</v>
      </c>
      <c r="D28" s="28" t="s">
        <v>91</v>
      </c>
    </row>
    <row r="29" spans="1:5" x14ac:dyDescent="0.2">
      <c r="A29" s="28" t="s">
        <v>91</v>
      </c>
      <c r="B29" s="28" t="s">
        <v>109</v>
      </c>
      <c r="C29" s="28" t="s">
        <v>120</v>
      </c>
      <c r="D29" s="28" t="s">
        <v>91</v>
      </c>
    </row>
    <row r="30" spans="1:5" x14ac:dyDescent="0.2">
      <c r="A30" s="79">
        <f>A16+7</f>
        <v>42324</v>
      </c>
      <c r="B30" s="79">
        <f>A30+1</f>
        <v>42325</v>
      </c>
      <c r="C30" s="79">
        <f>B30+2</f>
        <v>42327</v>
      </c>
      <c r="D30" s="79">
        <f>C30+1</f>
        <v>42328</v>
      </c>
      <c r="E30">
        <f>E16+1</f>
        <v>47</v>
      </c>
    </row>
    <row r="31" spans="1:5" ht="22.5" x14ac:dyDescent="0.2">
      <c r="A31" s="28" t="s">
        <v>126</v>
      </c>
      <c r="B31" s="28" t="s">
        <v>136</v>
      </c>
      <c r="C31" s="28" t="s">
        <v>145</v>
      </c>
      <c r="D31" s="28" t="s">
        <v>154</v>
      </c>
    </row>
    <row r="32" spans="1:5" x14ac:dyDescent="0.2">
      <c r="A32" s="28" t="s">
        <v>127</v>
      </c>
      <c r="B32" s="28" t="s">
        <v>137</v>
      </c>
      <c r="C32" s="28" t="s">
        <v>146</v>
      </c>
      <c r="D32" s="28" t="s">
        <v>155</v>
      </c>
    </row>
    <row r="33" spans="1:5" x14ac:dyDescent="0.2">
      <c r="A33" s="28" t="s">
        <v>128</v>
      </c>
      <c r="B33" s="28" t="s">
        <v>138</v>
      </c>
      <c r="C33" s="28" t="s">
        <v>147</v>
      </c>
      <c r="D33" s="28" t="s">
        <v>156</v>
      </c>
    </row>
    <row r="34" spans="1:5" ht="22.5" x14ac:dyDescent="0.2">
      <c r="A34" s="28" t="s">
        <v>129</v>
      </c>
      <c r="B34" s="28" t="s">
        <v>139</v>
      </c>
      <c r="C34" s="32" t="s">
        <v>148</v>
      </c>
      <c r="D34" s="28" t="s">
        <v>157</v>
      </c>
    </row>
    <row r="35" spans="1:5" x14ac:dyDescent="0.2">
      <c r="A35" s="28" t="s">
        <v>130</v>
      </c>
      <c r="B35" s="28" t="s">
        <v>140</v>
      </c>
      <c r="C35" s="28" t="s">
        <v>25</v>
      </c>
      <c r="D35" s="28" t="s">
        <v>24</v>
      </c>
    </row>
    <row r="36" spans="1:5" x14ac:dyDescent="0.2">
      <c r="A36" s="28" t="s">
        <v>115</v>
      </c>
      <c r="B36" s="28" t="s">
        <v>20</v>
      </c>
      <c r="C36" s="28" t="s">
        <v>149</v>
      </c>
      <c r="D36" s="28" t="s">
        <v>158</v>
      </c>
    </row>
    <row r="37" spans="1:5" x14ac:dyDescent="0.2">
      <c r="A37" s="28" t="s">
        <v>131</v>
      </c>
      <c r="B37" s="28" t="s">
        <v>141</v>
      </c>
      <c r="C37" s="28" t="s">
        <v>150</v>
      </c>
      <c r="D37" s="28" t="s">
        <v>159</v>
      </c>
    </row>
    <row r="38" spans="1:5" ht="18" customHeight="1" x14ac:dyDescent="0.2">
      <c r="A38" s="28" t="s">
        <v>132</v>
      </c>
      <c r="B38" s="28" t="s">
        <v>142</v>
      </c>
      <c r="C38" s="28" t="s">
        <v>41</v>
      </c>
      <c r="D38" s="28" t="s">
        <v>160</v>
      </c>
    </row>
    <row r="39" spans="1:5" x14ac:dyDescent="0.2">
      <c r="A39" s="28" t="s">
        <v>133</v>
      </c>
      <c r="B39" s="28" t="s">
        <v>143</v>
      </c>
      <c r="C39" s="28" t="s">
        <v>30</v>
      </c>
      <c r="D39" s="28" t="s">
        <v>161</v>
      </c>
    </row>
    <row r="40" spans="1:5" ht="21" customHeight="1" x14ac:dyDescent="0.2">
      <c r="A40" s="28" t="s">
        <v>22</v>
      </c>
      <c r="B40" s="28" t="s">
        <v>45</v>
      </c>
      <c r="C40" s="28" t="s">
        <v>151</v>
      </c>
      <c r="D40" s="28" t="s">
        <v>51</v>
      </c>
    </row>
    <row r="41" spans="1:5" x14ac:dyDescent="0.2">
      <c r="A41" s="28" t="s">
        <v>134</v>
      </c>
      <c r="B41" s="76" t="s">
        <v>43</v>
      </c>
      <c r="C41" s="28" t="s">
        <v>152</v>
      </c>
      <c r="D41" s="28" t="s">
        <v>162</v>
      </c>
    </row>
    <row r="42" spans="1:5" x14ac:dyDescent="0.2">
      <c r="A42" s="28" t="s">
        <v>34</v>
      </c>
      <c r="B42" s="76" t="s">
        <v>144</v>
      </c>
      <c r="C42" s="28" t="s">
        <v>38</v>
      </c>
      <c r="D42" s="28" t="s">
        <v>163</v>
      </c>
    </row>
    <row r="43" spans="1:5" x14ac:dyDescent="0.2">
      <c r="A43" s="28" t="s">
        <v>135</v>
      </c>
      <c r="B43" s="28" t="s">
        <v>80</v>
      </c>
      <c r="C43" s="28" t="s">
        <v>153</v>
      </c>
      <c r="D43" s="28" t="s">
        <v>164</v>
      </c>
    </row>
    <row r="44" spans="1:5" x14ac:dyDescent="0.2">
      <c r="A44" s="79">
        <f>A30+7</f>
        <v>42331</v>
      </c>
      <c r="B44" s="79">
        <f>A44+1</f>
        <v>42332</v>
      </c>
      <c r="C44" s="79">
        <f>B44+2</f>
        <v>42334</v>
      </c>
      <c r="D44" s="79">
        <f>C44+1</f>
        <v>42335</v>
      </c>
      <c r="E44">
        <f>E30+1</f>
        <v>48</v>
      </c>
    </row>
    <row r="45" spans="1:5" x14ac:dyDescent="0.2">
      <c r="A45" s="28" t="s">
        <v>165</v>
      </c>
      <c r="B45" s="28" t="s">
        <v>176</v>
      </c>
      <c r="C45" s="28" t="s">
        <v>184</v>
      </c>
      <c r="D45" s="28" t="s">
        <v>194</v>
      </c>
    </row>
    <row r="46" spans="1:5" ht="22.5" x14ac:dyDescent="0.2">
      <c r="A46" s="28" t="s">
        <v>166</v>
      </c>
      <c r="B46" s="28" t="s">
        <v>47</v>
      </c>
      <c r="C46" s="28" t="s">
        <v>185</v>
      </c>
      <c r="D46" s="28" t="s">
        <v>150</v>
      </c>
    </row>
    <row r="47" spans="1:5" x14ac:dyDescent="0.2">
      <c r="A47" s="28" t="s">
        <v>75</v>
      </c>
      <c r="B47" s="28" t="s">
        <v>64</v>
      </c>
      <c r="C47" s="28" t="s">
        <v>186</v>
      </c>
      <c r="D47" s="28" t="s">
        <v>85</v>
      </c>
    </row>
    <row r="48" spans="1:5" ht="22.5" x14ac:dyDescent="0.2">
      <c r="A48" s="28" t="s">
        <v>167</v>
      </c>
      <c r="B48" s="28" t="s">
        <v>174</v>
      </c>
      <c r="C48" s="28" t="s">
        <v>187</v>
      </c>
      <c r="D48" s="28" t="s">
        <v>195</v>
      </c>
    </row>
    <row r="49" spans="1:5" x14ac:dyDescent="0.2">
      <c r="A49" s="28" t="s">
        <v>36</v>
      </c>
      <c r="B49" s="28" t="s">
        <v>175</v>
      </c>
      <c r="C49" s="28" t="s">
        <v>188</v>
      </c>
      <c r="D49" s="28" t="s">
        <v>24</v>
      </c>
    </row>
    <row r="50" spans="1:5" x14ac:dyDescent="0.2">
      <c r="A50" s="28" t="s">
        <v>168</v>
      </c>
      <c r="B50" s="28" t="s">
        <v>177</v>
      </c>
      <c r="C50" s="28" t="s">
        <v>20</v>
      </c>
      <c r="D50" s="28" t="s">
        <v>196</v>
      </c>
    </row>
    <row r="51" spans="1:5" ht="21" customHeight="1" x14ac:dyDescent="0.2">
      <c r="A51" s="28" t="s">
        <v>169</v>
      </c>
      <c r="B51" s="28" t="s">
        <v>178</v>
      </c>
      <c r="C51" s="28" t="s">
        <v>189</v>
      </c>
      <c r="D51" s="28"/>
    </row>
    <row r="52" spans="1:5" x14ac:dyDescent="0.2">
      <c r="A52" s="28" t="s">
        <v>170</v>
      </c>
      <c r="B52" s="28" t="s">
        <v>179</v>
      </c>
      <c r="C52" s="28" t="s">
        <v>79</v>
      </c>
      <c r="D52" s="28" t="s">
        <v>197</v>
      </c>
    </row>
    <row r="53" spans="1:5" x14ac:dyDescent="0.2">
      <c r="A53" s="28" t="s">
        <v>171</v>
      </c>
      <c r="B53" s="28" t="s">
        <v>180</v>
      </c>
      <c r="C53" s="28" t="s">
        <v>117</v>
      </c>
      <c r="D53" s="28" t="s">
        <v>198</v>
      </c>
    </row>
    <row r="54" spans="1:5" x14ac:dyDescent="0.2">
      <c r="A54" s="28" t="s">
        <v>39</v>
      </c>
      <c r="B54" s="28" t="s">
        <v>181</v>
      </c>
      <c r="C54" s="28" t="s">
        <v>190</v>
      </c>
      <c r="D54" s="28" t="s">
        <v>199</v>
      </c>
    </row>
    <row r="55" spans="1:5" ht="22.5" x14ac:dyDescent="0.2">
      <c r="A55" s="28" t="s">
        <v>172</v>
      </c>
      <c r="B55" s="28" t="s">
        <v>182</v>
      </c>
      <c r="C55" s="28" t="s">
        <v>191</v>
      </c>
      <c r="D55" s="28" t="s">
        <v>31</v>
      </c>
    </row>
    <row r="56" spans="1:5" x14ac:dyDescent="0.2">
      <c r="A56" s="28" t="s">
        <v>206</v>
      </c>
      <c r="B56" s="28" t="s">
        <v>173</v>
      </c>
      <c r="C56" s="28" t="s">
        <v>192</v>
      </c>
      <c r="D56" s="28" t="s">
        <v>72</v>
      </c>
    </row>
    <row r="57" spans="1:5" x14ac:dyDescent="0.2">
      <c r="A57" s="28" t="s">
        <v>46</v>
      </c>
      <c r="B57" s="28" t="s">
        <v>183</v>
      </c>
      <c r="C57" s="28" t="s">
        <v>193</v>
      </c>
      <c r="D57" s="28" t="s">
        <v>200</v>
      </c>
    </row>
    <row r="58" spans="1:5" x14ac:dyDescent="0.2">
      <c r="A58" s="9">
        <f>A44+7</f>
        <v>42338</v>
      </c>
      <c r="B58" s="9">
        <f>A58+1</f>
        <v>42339</v>
      </c>
      <c r="C58" s="9">
        <f>B58+2</f>
        <v>42341</v>
      </c>
      <c r="D58" s="9">
        <f>C58+1</f>
        <v>42342</v>
      </c>
      <c r="E58">
        <f>E44+1</f>
        <v>49</v>
      </c>
    </row>
    <row r="59" spans="1:5" ht="22.5" x14ac:dyDescent="0.2">
      <c r="A59" s="28" t="s">
        <v>201</v>
      </c>
      <c r="B59" s="28" t="s">
        <v>210</v>
      </c>
      <c r="C59" s="28" t="s">
        <v>220</v>
      </c>
      <c r="D59" s="28" t="s">
        <v>229</v>
      </c>
    </row>
    <row r="60" spans="1:5" ht="22.5" x14ac:dyDescent="0.2">
      <c r="A60" s="28" t="s">
        <v>23</v>
      </c>
      <c r="B60" s="28" t="s">
        <v>211</v>
      </c>
      <c r="C60" s="28" t="s">
        <v>221</v>
      </c>
      <c r="D60" s="28" t="s">
        <v>230</v>
      </c>
    </row>
    <row r="61" spans="1:5" x14ac:dyDescent="0.2">
      <c r="A61" s="28" t="s">
        <v>202</v>
      </c>
      <c r="B61" s="28" t="s">
        <v>212</v>
      </c>
      <c r="C61" s="28" t="s">
        <v>222</v>
      </c>
      <c r="D61" s="28" t="s">
        <v>112</v>
      </c>
    </row>
    <row r="62" spans="1:5" ht="22.5" x14ac:dyDescent="0.2">
      <c r="A62" s="28" t="s">
        <v>203</v>
      </c>
      <c r="B62" s="28" t="s">
        <v>213</v>
      </c>
      <c r="C62" s="28" t="s">
        <v>223</v>
      </c>
      <c r="D62" s="28" t="s">
        <v>231</v>
      </c>
    </row>
    <row r="63" spans="1:5" x14ac:dyDescent="0.2">
      <c r="A63" s="28" t="s">
        <v>204</v>
      </c>
      <c r="B63" s="28" t="s">
        <v>214</v>
      </c>
      <c r="C63" s="28" t="s">
        <v>224</v>
      </c>
      <c r="D63" s="28" t="s">
        <v>232</v>
      </c>
    </row>
    <row r="64" spans="1:5" x14ac:dyDescent="0.2">
      <c r="A64" s="28" t="s">
        <v>205</v>
      </c>
      <c r="B64" s="28" t="s">
        <v>215</v>
      </c>
      <c r="C64" s="28" t="s">
        <v>225</v>
      </c>
      <c r="D64" s="74" t="s">
        <v>196</v>
      </c>
    </row>
    <row r="65" spans="1:5" ht="13.5" thickBot="1" x14ac:dyDescent="0.25">
      <c r="A65" s="28" t="s">
        <v>150</v>
      </c>
      <c r="B65" s="28" t="s">
        <v>44</v>
      </c>
      <c r="C65" s="28" t="s">
        <v>226</v>
      </c>
      <c r="D65" s="75"/>
    </row>
    <row r="66" spans="1:5" x14ac:dyDescent="0.2">
      <c r="A66" s="28" t="s">
        <v>143</v>
      </c>
      <c r="B66" s="28" t="s">
        <v>29</v>
      </c>
      <c r="C66" s="28" t="s">
        <v>97</v>
      </c>
      <c r="D66" s="28" t="s">
        <v>233</v>
      </c>
    </row>
    <row r="67" spans="1:5" x14ac:dyDescent="0.2">
      <c r="A67" s="28" t="s">
        <v>28</v>
      </c>
      <c r="B67" s="28" t="s">
        <v>21</v>
      </c>
      <c r="C67" s="28" t="s">
        <v>62</v>
      </c>
      <c r="D67" s="28" t="s">
        <v>234</v>
      </c>
    </row>
    <row r="68" spans="1:5" x14ac:dyDescent="0.2">
      <c r="A68" s="28" t="s">
        <v>50</v>
      </c>
      <c r="B68" s="28" t="s">
        <v>216</v>
      </c>
      <c r="C68" s="28" t="s">
        <v>181</v>
      </c>
      <c r="D68" s="28" t="s">
        <v>18</v>
      </c>
    </row>
    <row r="69" spans="1:5" x14ac:dyDescent="0.2">
      <c r="A69" s="28" t="s">
        <v>207</v>
      </c>
      <c r="B69" s="28" t="s">
        <v>217</v>
      </c>
      <c r="C69" s="28" t="s">
        <v>42</v>
      </c>
      <c r="D69" s="28" t="s">
        <v>237</v>
      </c>
    </row>
    <row r="70" spans="1:5" x14ac:dyDescent="0.2">
      <c r="A70" s="28" t="s">
        <v>208</v>
      </c>
      <c r="B70" s="28" t="s">
        <v>218</v>
      </c>
      <c r="C70" s="28" t="s">
        <v>227</v>
      </c>
      <c r="D70" s="28" t="s">
        <v>236</v>
      </c>
    </row>
    <row r="71" spans="1:5" x14ac:dyDescent="0.2">
      <c r="A71" s="28" t="s">
        <v>209</v>
      </c>
      <c r="B71" s="28" t="s">
        <v>219</v>
      </c>
      <c r="C71" s="28" t="s">
        <v>228</v>
      </c>
      <c r="D71" s="28" t="s">
        <v>235</v>
      </c>
    </row>
    <row r="72" spans="1:5" x14ac:dyDescent="0.2">
      <c r="A72" s="79">
        <f>A58+7</f>
        <v>42345</v>
      </c>
      <c r="B72" s="79">
        <f>A72+1</f>
        <v>42346</v>
      </c>
      <c r="C72" s="79">
        <f>B72+2</f>
        <v>42348</v>
      </c>
      <c r="D72" s="79">
        <f>C72+1</f>
        <v>42349</v>
      </c>
      <c r="E72">
        <f>E58+1</f>
        <v>50</v>
      </c>
    </row>
    <row r="73" spans="1:5" ht="22.5" x14ac:dyDescent="0.2">
      <c r="A73" s="28" t="s">
        <v>56</v>
      </c>
      <c r="B73" s="28" t="s">
        <v>246</v>
      </c>
      <c r="C73" s="28" t="s">
        <v>255</v>
      </c>
      <c r="D73" s="28" t="s">
        <v>266</v>
      </c>
    </row>
    <row r="74" spans="1:5" ht="22.5" x14ac:dyDescent="0.2">
      <c r="A74" s="28" t="s">
        <v>238</v>
      </c>
      <c r="B74" s="28" t="s">
        <v>247</v>
      </c>
      <c r="C74" s="28" t="s">
        <v>256</v>
      </c>
      <c r="D74" s="28" t="s">
        <v>267</v>
      </c>
    </row>
    <row r="75" spans="1:5" x14ac:dyDescent="0.2">
      <c r="A75" s="28" t="s">
        <v>222</v>
      </c>
      <c r="B75" s="28" t="s">
        <v>248</v>
      </c>
      <c r="C75" s="28" t="s">
        <v>257</v>
      </c>
      <c r="D75" s="28" t="s">
        <v>268</v>
      </c>
    </row>
    <row r="76" spans="1:5" x14ac:dyDescent="0.2">
      <c r="A76" s="28" t="s">
        <v>33</v>
      </c>
      <c r="B76" s="28" t="s">
        <v>249</v>
      </c>
      <c r="C76" s="28" t="s">
        <v>258</v>
      </c>
      <c r="D76" s="28" t="s">
        <v>269</v>
      </c>
    </row>
    <row r="77" spans="1:5" ht="22.5" x14ac:dyDescent="0.2">
      <c r="A77" s="28" t="s">
        <v>239</v>
      </c>
      <c r="B77" s="28" t="s">
        <v>54</v>
      </c>
      <c r="C77" s="28" t="s">
        <v>259</v>
      </c>
      <c r="D77" s="28" t="s">
        <v>270</v>
      </c>
    </row>
    <row r="78" spans="1:5" x14ac:dyDescent="0.2">
      <c r="A78" s="28" t="s">
        <v>240</v>
      </c>
      <c r="B78" s="28" t="s">
        <v>20</v>
      </c>
      <c r="C78" s="28" t="s">
        <v>260</v>
      </c>
      <c r="D78" s="28" t="s">
        <v>271</v>
      </c>
    </row>
    <row r="79" spans="1:5" x14ac:dyDescent="0.2">
      <c r="A79" s="28" t="s">
        <v>189</v>
      </c>
      <c r="B79" s="28" t="s">
        <v>250</v>
      </c>
      <c r="C79" s="28" t="s">
        <v>261</v>
      </c>
      <c r="D79" s="28" t="s">
        <v>159</v>
      </c>
    </row>
    <row r="80" spans="1:5" x14ac:dyDescent="0.2">
      <c r="A80" s="28" t="s">
        <v>62</v>
      </c>
      <c r="B80" s="28" t="s">
        <v>251</v>
      </c>
      <c r="C80" s="28" t="s">
        <v>263</v>
      </c>
      <c r="D80" s="28" t="s">
        <v>272</v>
      </c>
    </row>
    <row r="81" spans="1:5" x14ac:dyDescent="0.2">
      <c r="A81" s="28" t="s">
        <v>241</v>
      </c>
      <c r="B81" s="28" t="s">
        <v>252</v>
      </c>
      <c r="C81" s="28" t="s">
        <v>41</v>
      </c>
      <c r="D81" s="28" t="s">
        <v>274</v>
      </c>
    </row>
    <row r="82" spans="1:5" x14ac:dyDescent="0.2">
      <c r="A82" s="28" t="s">
        <v>242</v>
      </c>
      <c r="B82" s="28" t="s">
        <v>142</v>
      </c>
      <c r="C82" s="28" t="s">
        <v>262</v>
      </c>
      <c r="D82" s="28" t="s">
        <v>273</v>
      </c>
    </row>
    <row r="83" spans="1:5" x14ac:dyDescent="0.2">
      <c r="A83" s="28" t="s">
        <v>243</v>
      </c>
      <c r="B83" s="28" t="s">
        <v>31</v>
      </c>
      <c r="C83" s="28" t="s">
        <v>264</v>
      </c>
      <c r="D83" s="28" t="s">
        <v>275</v>
      </c>
    </row>
    <row r="84" spans="1:5" x14ac:dyDescent="0.2">
      <c r="A84" s="28" t="s">
        <v>244</v>
      </c>
      <c r="B84" s="28" t="s">
        <v>253</v>
      </c>
      <c r="C84" s="28" t="s">
        <v>265</v>
      </c>
      <c r="D84" s="28" t="s">
        <v>275</v>
      </c>
    </row>
    <row r="85" spans="1:5" x14ac:dyDescent="0.2">
      <c r="A85" s="28" t="s">
        <v>245</v>
      </c>
      <c r="B85" s="28" t="s">
        <v>254</v>
      </c>
      <c r="C85" s="28"/>
      <c r="D85" s="28" t="s">
        <v>275</v>
      </c>
    </row>
    <row r="86" spans="1:5" ht="13.5" thickBot="1" x14ac:dyDescent="0.25">
      <c r="A86" s="79">
        <f>A72+7</f>
        <v>42352</v>
      </c>
      <c r="B86" s="79">
        <f>A86+1</f>
        <v>42353</v>
      </c>
      <c r="C86" s="79">
        <f>B86+2</f>
        <v>42355</v>
      </c>
      <c r="D86" s="79">
        <f>C86+1</f>
        <v>42356</v>
      </c>
      <c r="E86">
        <f>E72+1</f>
        <v>51</v>
      </c>
    </row>
    <row r="87" spans="1:5" x14ac:dyDescent="0.2">
      <c r="A87" s="15" t="s">
        <v>276</v>
      </c>
      <c r="B87" s="15" t="s">
        <v>283</v>
      </c>
      <c r="C87" s="15"/>
      <c r="D87" s="15"/>
    </row>
    <row r="88" spans="1:5" x14ac:dyDescent="0.2">
      <c r="A88" s="16" t="s">
        <v>277</v>
      </c>
      <c r="B88" s="16" t="s">
        <v>284</v>
      </c>
      <c r="C88" s="16"/>
      <c r="D88" s="16"/>
    </row>
    <row r="89" spans="1:5" ht="13.5" thickBot="1" x14ac:dyDescent="0.25">
      <c r="A89" s="17" t="s">
        <v>278</v>
      </c>
      <c r="B89" s="17" t="s">
        <v>285</v>
      </c>
      <c r="C89" s="17"/>
      <c r="D89" s="17"/>
    </row>
    <row r="90" spans="1:5" x14ac:dyDescent="0.2">
      <c r="A90" s="15" t="s">
        <v>279</v>
      </c>
      <c r="B90" s="15" t="s">
        <v>286</v>
      </c>
      <c r="C90" s="15"/>
      <c r="D90" s="15"/>
    </row>
    <row r="91" spans="1:5" x14ac:dyDescent="0.2">
      <c r="A91" s="16" t="s">
        <v>280</v>
      </c>
      <c r="B91" s="16" t="s">
        <v>287</v>
      </c>
      <c r="C91" s="16"/>
      <c r="D91" s="16"/>
    </row>
    <row r="92" spans="1:5" x14ac:dyDescent="0.2">
      <c r="A92" s="16" t="s">
        <v>281</v>
      </c>
      <c r="B92" s="16" t="s">
        <v>288</v>
      </c>
      <c r="C92" s="16" t="s">
        <v>291</v>
      </c>
      <c r="D92" s="16" t="s">
        <v>292</v>
      </c>
    </row>
    <row r="93" spans="1:5" ht="13.5" thickBot="1" x14ac:dyDescent="0.25">
      <c r="A93" s="17" t="s">
        <v>282</v>
      </c>
      <c r="B93" s="17" t="s">
        <v>289</v>
      </c>
      <c r="C93" s="17"/>
      <c r="D93" s="17"/>
    </row>
    <row r="94" spans="1:5" x14ac:dyDescent="0.2">
      <c r="A94" s="15" t="s">
        <v>302</v>
      </c>
      <c r="B94" s="15" t="s">
        <v>302</v>
      </c>
      <c r="C94" s="15"/>
      <c r="D94" s="15"/>
    </row>
    <row r="95" spans="1:5" x14ac:dyDescent="0.2">
      <c r="A95" s="18" t="s">
        <v>303</v>
      </c>
      <c r="B95" s="18" t="s">
        <v>303</v>
      </c>
      <c r="C95" s="18"/>
      <c r="D95" s="18"/>
    </row>
    <row r="96" spans="1:5" ht="13.5" thickBot="1" x14ac:dyDescent="0.25">
      <c r="A96" s="19"/>
      <c r="B96" s="19"/>
      <c r="C96" s="19"/>
      <c r="D96" s="19"/>
    </row>
    <row r="97" spans="1:6" x14ac:dyDescent="0.2">
      <c r="A97" s="15"/>
      <c r="B97" s="15" t="s">
        <v>72</v>
      </c>
      <c r="C97" s="15"/>
      <c r="D97" s="15"/>
    </row>
    <row r="98" spans="1:6" x14ac:dyDescent="0.2">
      <c r="A98" s="16"/>
      <c r="B98" s="16" t="s">
        <v>48</v>
      </c>
      <c r="C98" s="16"/>
      <c r="D98" s="16"/>
    </row>
    <row r="99" spans="1:6" ht="13.5" thickBot="1" x14ac:dyDescent="0.25">
      <c r="A99" s="17"/>
      <c r="B99" s="17" t="s">
        <v>290</v>
      </c>
      <c r="C99" s="17"/>
      <c r="D99" s="17"/>
    </row>
    <row r="100" spans="1:6" x14ac:dyDescent="0.2">
      <c r="A100" s="34" t="s">
        <v>49</v>
      </c>
    </row>
    <row r="101" spans="1:6" x14ac:dyDescent="0.2">
      <c r="A101" s="33"/>
      <c r="B101" s="82"/>
      <c r="C101" s="82"/>
      <c r="D101" s="82"/>
      <c r="E101" s="34"/>
      <c r="F101" s="34"/>
    </row>
    <row r="102" spans="1:6" x14ac:dyDescent="0.2">
      <c r="A102" s="33"/>
      <c r="B102" s="35"/>
      <c r="C102" s="35"/>
      <c r="D102" s="35"/>
      <c r="E102" s="34"/>
      <c r="F102" s="34"/>
    </row>
    <row r="103" spans="1:6" x14ac:dyDescent="0.2">
      <c r="A103" s="36">
        <v>42318</v>
      </c>
      <c r="B103" s="37" t="s">
        <v>293</v>
      </c>
      <c r="C103" s="35" t="s">
        <v>294</v>
      </c>
      <c r="D103" s="35"/>
      <c r="E103" s="34"/>
      <c r="F103" s="34"/>
    </row>
    <row r="104" spans="1:6" ht="23.25" customHeight="1" x14ac:dyDescent="0.2">
      <c r="A104" s="36">
        <v>42332</v>
      </c>
      <c r="B104" s="37" t="s">
        <v>47</v>
      </c>
      <c r="C104" s="82" t="s">
        <v>295</v>
      </c>
      <c r="D104" s="82"/>
      <c r="E104" s="34"/>
      <c r="F104" s="34"/>
    </row>
    <row r="105" spans="1:6" ht="25.5" customHeight="1" x14ac:dyDescent="0.2">
      <c r="A105" s="36">
        <v>42338</v>
      </c>
      <c r="B105" s="38" t="s">
        <v>296</v>
      </c>
      <c r="C105" s="1"/>
      <c r="D105" s="1"/>
      <c r="E105" s="34"/>
      <c r="F105" s="34"/>
    </row>
    <row r="106" spans="1:6" x14ac:dyDescent="0.2">
      <c r="A106" s="36" t="s">
        <v>297</v>
      </c>
      <c r="B106" s="38" t="s">
        <v>255</v>
      </c>
      <c r="C106" s="1"/>
      <c r="D106" s="1"/>
      <c r="E106" s="34"/>
      <c r="F106" s="34"/>
    </row>
    <row r="107" spans="1:6" ht="22.5" x14ac:dyDescent="0.2">
      <c r="A107" s="36" t="s">
        <v>298</v>
      </c>
      <c r="B107" s="38" t="s">
        <v>299</v>
      </c>
      <c r="C107" s="1"/>
      <c r="D107" s="1"/>
      <c r="E107" s="34"/>
      <c r="F107" s="34"/>
    </row>
    <row r="108" spans="1:6" x14ac:dyDescent="0.2">
      <c r="A108" s="36" t="s">
        <v>300</v>
      </c>
      <c r="B108" s="38" t="s">
        <v>301</v>
      </c>
      <c r="C108" s="1"/>
      <c r="D108" s="1"/>
      <c r="E108" s="34"/>
      <c r="F108" s="34"/>
    </row>
    <row r="109" spans="1:6" ht="30.75" customHeight="1" x14ac:dyDescent="0.2">
      <c r="A109" s="36"/>
      <c r="B109" s="38"/>
      <c r="C109" s="1"/>
      <c r="D109" s="1"/>
      <c r="E109" s="34"/>
      <c r="F109" s="34"/>
    </row>
    <row r="110" spans="1:6" x14ac:dyDescent="0.2">
      <c r="A110" s="36"/>
      <c r="B110" s="37"/>
      <c r="C110" s="35"/>
      <c r="D110" s="35"/>
      <c r="E110" s="34"/>
      <c r="F110" s="34"/>
    </row>
    <row r="111" spans="1:6" x14ac:dyDescent="0.2">
      <c r="A111" s="36"/>
      <c r="B111" s="39"/>
      <c r="C111" s="82"/>
      <c r="D111" s="82"/>
      <c r="E111" s="34"/>
      <c r="F111" s="34"/>
    </row>
    <row r="112" spans="1:6" x14ac:dyDescent="0.2">
      <c r="A112" s="36"/>
      <c r="B112" s="38"/>
      <c r="C112" s="1"/>
      <c r="D112" s="1"/>
      <c r="E112" s="34"/>
      <c r="F112" s="34"/>
    </row>
    <row r="113" spans="1:6" x14ac:dyDescent="0.2">
      <c r="A113" s="36"/>
      <c r="B113" s="39"/>
      <c r="C113" s="35"/>
      <c r="D113" s="35"/>
      <c r="E113" s="34"/>
      <c r="F113" s="34"/>
    </row>
    <row r="114" spans="1:6" x14ac:dyDescent="0.2">
      <c r="A114" s="36"/>
      <c r="B114" s="39"/>
      <c r="C114" s="82"/>
      <c r="D114" s="82"/>
      <c r="E114" s="34"/>
      <c r="F114" s="34"/>
    </row>
    <row r="115" spans="1:6" x14ac:dyDescent="0.2">
      <c r="A115" s="36"/>
      <c r="B115" s="37"/>
      <c r="C115" s="82"/>
      <c r="D115" s="82"/>
      <c r="E115" s="34"/>
      <c r="F115" s="34"/>
    </row>
    <row r="116" spans="1:6" x14ac:dyDescent="0.2">
      <c r="A116" s="36"/>
      <c r="B116" s="37"/>
      <c r="C116" s="82"/>
      <c r="D116" s="82"/>
      <c r="E116" s="34"/>
      <c r="F116" s="34"/>
    </row>
    <row r="117" spans="1:6" x14ac:dyDescent="0.2">
      <c r="A117" s="36"/>
      <c r="B117" s="37"/>
      <c r="C117" s="82"/>
      <c r="D117" s="82"/>
      <c r="E117" s="34"/>
      <c r="F117" s="34"/>
    </row>
    <row r="118" spans="1:6" ht="29.25" customHeight="1" x14ac:dyDescent="0.2">
      <c r="A118" s="36"/>
      <c r="B118" s="38"/>
      <c r="C118" s="1"/>
      <c r="D118" s="1"/>
      <c r="E118" s="34"/>
      <c r="F118" s="34"/>
    </row>
    <row r="119" spans="1:6" x14ac:dyDescent="0.2">
      <c r="A119" s="36"/>
      <c r="B119" s="38"/>
      <c r="C119" s="1"/>
      <c r="D119" s="1"/>
      <c r="E119" s="34"/>
      <c r="F119" s="34"/>
    </row>
    <row r="120" spans="1:6" x14ac:dyDescent="0.2">
      <c r="A120" s="36"/>
      <c r="B120" s="38"/>
      <c r="C120" s="1"/>
      <c r="D120" s="1"/>
      <c r="E120" s="34"/>
      <c r="F120" s="34"/>
    </row>
    <row r="121" spans="1:6" ht="30.75" customHeight="1" x14ac:dyDescent="0.2">
      <c r="A121" s="36"/>
      <c r="B121" s="38"/>
      <c r="C121" s="1"/>
      <c r="D121" s="1"/>
      <c r="E121" s="34"/>
      <c r="F121" s="34"/>
    </row>
    <row r="122" spans="1:6" x14ac:dyDescent="0.2">
      <c r="A122" s="36"/>
      <c r="B122" s="38"/>
      <c r="C122" s="33"/>
      <c r="D122" s="33"/>
      <c r="E122" s="34"/>
      <c r="F122" s="34"/>
    </row>
    <row r="123" spans="1:6" x14ac:dyDescent="0.2">
      <c r="A123" s="36"/>
      <c r="B123" s="38"/>
      <c r="C123" s="1"/>
      <c r="D123" s="1"/>
      <c r="E123" s="34"/>
      <c r="F123" s="34"/>
    </row>
    <row r="124" spans="1:6" x14ac:dyDescent="0.2">
      <c r="A124" s="40"/>
      <c r="B124" s="39"/>
      <c r="C124" s="81"/>
      <c r="D124" s="1"/>
      <c r="E124" s="34"/>
      <c r="F124" s="34"/>
    </row>
    <row r="125" spans="1:6" x14ac:dyDescent="0.2">
      <c r="A125" s="40"/>
      <c r="B125" s="39"/>
      <c r="C125" s="41"/>
      <c r="D125" s="33"/>
      <c r="E125" s="34"/>
      <c r="F125" s="34"/>
    </row>
    <row r="126" spans="1:6" ht="24.75" customHeight="1" x14ac:dyDescent="0.2">
      <c r="A126" s="42"/>
      <c r="B126" s="38"/>
      <c r="C126" s="1"/>
      <c r="D126" s="1"/>
      <c r="E126" s="34"/>
      <c r="F126" s="34"/>
    </row>
    <row r="127" spans="1:6" ht="22.5" customHeight="1" x14ac:dyDescent="0.2">
      <c r="A127" s="42"/>
      <c r="B127" s="38"/>
      <c r="C127" s="33"/>
      <c r="D127" s="33"/>
      <c r="E127" s="33"/>
      <c r="F127" s="33"/>
    </row>
    <row r="128" spans="1:6" ht="28.5" customHeight="1" x14ac:dyDescent="0.2">
      <c r="A128" s="42"/>
      <c r="B128" s="38"/>
      <c r="C128" s="1"/>
      <c r="D128" s="1"/>
      <c r="E128" s="34"/>
      <c r="F128" s="34"/>
    </row>
    <row r="129" spans="1:6" x14ac:dyDescent="0.2">
      <c r="A129" s="42"/>
      <c r="B129" s="38"/>
      <c r="C129" s="1"/>
      <c r="D129" s="1"/>
      <c r="E129" s="34"/>
      <c r="F129" s="34"/>
    </row>
    <row r="130" spans="1:6" ht="30" customHeight="1" x14ac:dyDescent="0.2">
      <c r="A130" s="36"/>
      <c r="B130" s="38"/>
      <c r="C130" s="1"/>
      <c r="D130" s="1"/>
      <c r="E130" s="34"/>
      <c r="F130" s="34"/>
    </row>
    <row r="131" spans="1:6" x14ac:dyDescent="0.2">
      <c r="A131" s="36"/>
      <c r="B131" s="38"/>
      <c r="C131" s="1"/>
      <c r="D131" s="1"/>
      <c r="E131" s="34"/>
      <c r="F131" s="34"/>
    </row>
    <row r="132" spans="1:6" x14ac:dyDescent="0.2">
      <c r="A132" s="36"/>
      <c r="B132" s="38"/>
      <c r="C132" s="1"/>
      <c r="D132" s="1"/>
      <c r="E132" s="34"/>
      <c r="F132" s="34"/>
    </row>
    <row r="133" spans="1:6" ht="26.25" customHeight="1" x14ac:dyDescent="0.2">
      <c r="A133" s="36"/>
      <c r="B133" s="39"/>
      <c r="C133" s="81"/>
      <c r="D133" s="1"/>
      <c r="E133" s="34"/>
      <c r="F133" s="34"/>
    </row>
    <row r="134" spans="1:6" ht="27.75" customHeight="1" x14ac:dyDescent="0.2">
      <c r="A134" s="40"/>
      <c r="B134" s="39"/>
      <c r="C134" s="81"/>
      <c r="D134" s="81"/>
      <c r="E134" s="34"/>
      <c r="F134" s="34"/>
    </row>
    <row r="135" spans="1:6" x14ac:dyDescent="0.2">
      <c r="A135" s="36"/>
      <c r="B135" s="38"/>
      <c r="C135" s="1"/>
      <c r="D135" s="1"/>
      <c r="E135" s="34"/>
      <c r="F135" s="34"/>
    </row>
  </sheetData>
  <mergeCells count="28">
    <mergeCell ref="C108:D108"/>
    <mergeCell ref="B101:D101"/>
    <mergeCell ref="C105:D105"/>
    <mergeCell ref="C106:D106"/>
    <mergeCell ref="C107:D107"/>
    <mergeCell ref="C104:D104"/>
    <mergeCell ref="C123:D123"/>
    <mergeCell ref="C109:D109"/>
    <mergeCell ref="C111:D111"/>
    <mergeCell ref="C112:D112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4:D124"/>
    <mergeCell ref="C126:D126"/>
    <mergeCell ref="C128:D128"/>
    <mergeCell ref="C129:D129"/>
    <mergeCell ref="C130:D130"/>
    <mergeCell ref="C131:D131"/>
    <mergeCell ref="C132:D132"/>
    <mergeCell ref="C133:D133"/>
    <mergeCell ref="C134:D134"/>
    <mergeCell ref="C135:D135"/>
  </mergeCells>
  <phoneticPr fontId="0" type="noConversion"/>
  <pageMargins left="0.24" right="0.24" top="0.90625" bottom="0.42708333333333331" header="0.19" footer="0.21"/>
  <pageSetup paperSize="9" orientation="portrait" r:id="rId1"/>
  <headerFooter alignWithMargins="0"/>
  <rowBreaks count="2" manualBreakCount="2">
    <brk id="43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M30"/>
  <sheetViews>
    <sheetView zoomScale="85" zoomScaleNormal="85" workbookViewId="0">
      <selection activeCell="J4" sqref="J4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83"/>
      <c r="C1" s="84"/>
      <c r="D1" s="84"/>
      <c r="E1" s="84"/>
      <c r="F1" s="85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menu'!E2</f>
        <v>45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menu'!A2</f>
        <v>42310</v>
      </c>
      <c r="C8" s="93"/>
      <c r="D8" s="94"/>
      <c r="E8" s="92">
        <f>B8+1</f>
        <v>42311</v>
      </c>
      <c r="F8" s="93"/>
      <c r="G8" s="94"/>
      <c r="H8" s="92">
        <f>E8+2</f>
        <v>42313</v>
      </c>
      <c r="I8" s="93"/>
      <c r="J8" s="94"/>
      <c r="K8" s="92">
        <f>H8+1</f>
        <v>42314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menu'!A3</f>
        <v>CAROTTES RAPEES AU CITRON</v>
      </c>
      <c r="C16" s="50"/>
      <c r="D16" s="51">
        <f>IF(B$13="","",ROUND((C16*B$13)+1,0))</f>
        <v>1</v>
      </c>
      <c r="E16" s="43" t="str">
        <f>'grille menu'!B3</f>
        <v>MACEDOINE MAYONNAISE</v>
      </c>
      <c r="F16" s="50"/>
      <c r="G16" s="51">
        <f>IF(E$13="","",ROUND((F16*E$13)+1,0))</f>
        <v>1</v>
      </c>
      <c r="H16" s="43" t="str">
        <f>'grille menu'!C3</f>
        <v>TOMATE SURIMI</v>
      </c>
      <c r="I16" s="50"/>
      <c r="J16" s="51">
        <f>IF(H$13="","",ROUND((I16*H$13)+1,0))</f>
        <v>1</v>
      </c>
      <c r="K16" s="43" t="str">
        <f>'grille menu'!D3</f>
        <v>RIZ NICOIS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menu'!A4</f>
        <v xml:space="preserve">CONCOMBRE A LA CREME </v>
      </c>
      <c r="C17" s="52"/>
      <c r="D17" s="53">
        <f t="shared" ref="D17:D23" si="0">IF(B$13="","",ROUND((C17*B$13)+1,0))</f>
        <v>1</v>
      </c>
      <c r="E17" s="44" t="str">
        <f>'grille menu'!B4</f>
        <v>SALADE VERTE -DES DE FROMAGE</v>
      </c>
      <c r="F17" s="52"/>
      <c r="G17" s="53">
        <f t="shared" ref="G17:G23" si="1">IF(E$13="","",ROUND((F17*E$13)+1,0))</f>
        <v>1</v>
      </c>
      <c r="H17" s="44" t="str">
        <f>'grille menu'!C4</f>
        <v>PIEMONTAISE (Porc)</v>
      </c>
      <c r="I17" s="52"/>
      <c r="J17" s="53">
        <f t="shared" ref="J17" si="2">IF(H$13="","",ROUND((I17*H$13)+1,0))</f>
        <v>1</v>
      </c>
      <c r="K17" s="44" t="str">
        <f>'grille menu'!D4</f>
        <v>SALADE DE PATES</v>
      </c>
      <c r="L17" s="52"/>
      <c r="M17" s="53">
        <f t="shared" ref="M17" si="3">IF(K$13="","",ROUND((L17*K$13)+1,0))</f>
        <v>1</v>
      </c>
    </row>
    <row r="18" spans="1:13" ht="24" customHeight="1" thickBot="1" x14ac:dyDescent="0.25">
      <c r="A18" s="88"/>
      <c r="B18" s="45" t="str">
        <f>'grille menu'!A5</f>
        <v>SOUPE POIREAUX PDT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menu'!B5</f>
        <v>SOUPE A LA TOMATE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menu'!C5</f>
        <v>SOUPE DE CRESSON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menu'!D5</f>
        <v>VELOUTE DE BOLET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menu'!A6</f>
        <v>OMELETTE NATURE</v>
      </c>
      <c r="C19" s="50"/>
      <c r="D19" s="51">
        <f t="shared" ref="D19" si="4">IF(B$13="","",ROUND((C19*B$13)+1,0))</f>
        <v>1</v>
      </c>
      <c r="E19" s="56" t="str">
        <f>'grille menu'!B6</f>
        <v>BŒUF BRAISE AUX CAROTTES</v>
      </c>
      <c r="F19" s="50"/>
      <c r="G19" s="51">
        <f t="shared" ref="G19" si="5">IF(E$13="","",ROUND((F19*E$13)+1,0))</f>
        <v>1</v>
      </c>
      <c r="H19" s="57" t="str">
        <f>'grille menu'!C6</f>
        <v>RÔTI DE PORC AU JUS</v>
      </c>
      <c r="I19" s="50"/>
      <c r="J19" s="51">
        <f t="shared" ref="J19" si="6">IF(H$13="","",ROUND((I19*H$13)+1,0))</f>
        <v>1</v>
      </c>
      <c r="K19" s="57" t="str">
        <f>'grille menu'!D6</f>
        <v>NUGGETS DE POISSON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menu'!A7</f>
        <v>POISSON CUBE SCE CITRON</v>
      </c>
      <c r="C20" s="58" t="str">
        <f>IF(C19="","",100%-(C19))</f>
        <v/>
      </c>
      <c r="D20" s="55">
        <f>IF(B$13="","",IF(C20="",1,ROUND((C20*B$13)+1,0)))</f>
        <v>1</v>
      </c>
      <c r="E20" s="59" t="str">
        <f>'grille menu'!B7</f>
        <v>FILET DE LIEU SAFRANE</v>
      </c>
      <c r="F20" s="58" t="str">
        <f>IF(F19="","",100%-(F19))</f>
        <v/>
      </c>
      <c r="G20" s="55">
        <f>IF(E$13="","",IF(F20="",1,ROUND((F20*E$13)+1,0)))</f>
        <v>1</v>
      </c>
      <c r="H20" s="60" t="str">
        <f>'grille menu'!C7</f>
        <v>ŒUFS BROUILLES NATURE</v>
      </c>
      <c r="I20" s="58" t="str">
        <f>IF(I19="","",100%-(I19))</f>
        <v/>
      </c>
      <c r="J20" s="55">
        <f>IF(H$13="","",IF(I20="",1,ROUND((I20*H$13)+1,0)))</f>
        <v>1</v>
      </c>
      <c r="K20" s="60" t="str">
        <f>'grille menu'!D7</f>
        <v>SAUTE DE DINDE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menu'!A8</f>
        <v xml:space="preserve">COQUILLETTES </v>
      </c>
      <c r="C21" s="50"/>
      <c r="D21" s="51">
        <f t="shared" ref="D21" si="8">IF(B$13="","",ROUND((C21*B$13)+1,0))</f>
        <v>1</v>
      </c>
      <c r="E21" s="56" t="str">
        <f>'grille menu'!B8</f>
        <v>RIZ</v>
      </c>
      <c r="F21" s="50"/>
      <c r="G21" s="51">
        <f t="shared" ref="G21" si="9">IF(E$13="","",ROUND((F21*E$13)+1,0))</f>
        <v>1</v>
      </c>
      <c r="H21" s="57" t="str">
        <f>'grille menu'!C8</f>
        <v>PDT VAPEUR</v>
      </c>
      <c r="I21" s="50"/>
      <c r="J21" s="51">
        <f t="shared" ref="J21" si="10">IF(H$13="","",ROUND((I21*H$13)+1,0))</f>
        <v>1</v>
      </c>
      <c r="K21" s="57" t="str">
        <f>'grille menu'!D8</f>
        <v>PRINTANIERE DE LEGUMES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menu'!A9</f>
        <v xml:space="preserve">BROCOLIS A l'ITALIENNE </v>
      </c>
      <c r="C22" s="61"/>
      <c r="D22" s="62">
        <f>IF(B$13="","",IF(C22="",1,ROUND((C22*B$13)+1,0)))</f>
        <v>1</v>
      </c>
      <c r="E22" s="63" t="str">
        <f>'grille menu'!B9</f>
        <v>CAROTTES RONDELLES BRAISEES</v>
      </c>
      <c r="F22" s="61" t="str">
        <f>IF(F21="","",100%-(F21))</f>
        <v/>
      </c>
      <c r="G22" s="62">
        <f>IF(E$13="","",IF(F22="",1,ROUND((F22*E$13)+1,0)))</f>
        <v>1</v>
      </c>
      <c r="H22" s="64" t="str">
        <f>'grille menu'!C9</f>
        <v>HARICOTS VERTS</v>
      </c>
      <c r="I22" s="61" t="str">
        <f>IF(I21="","",100%-(I21))</f>
        <v/>
      </c>
      <c r="J22" s="62">
        <f>IF(H$13="","",IF(I22="",1,ROUND((I22*H$13)+1,0)))</f>
        <v>1</v>
      </c>
      <c r="K22" s="64">
        <f>'grille menu'!D9</f>
        <v>0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59"/>
      <c r="F23" s="67"/>
      <c r="G23" s="66">
        <f t="shared" si="1"/>
        <v>1</v>
      </c>
      <c r="H23" s="68"/>
      <c r="I23" s="67"/>
      <c r="J23" s="66">
        <f t="shared" ref="J23" si="12">IF(H$13="","",ROUND((I23*H$13)+1,0))</f>
        <v>1</v>
      </c>
      <c r="K23" s="60"/>
      <c r="L23" s="67"/>
      <c r="M23" s="66">
        <f t="shared" ref="M23" si="13">IF(K$13="","",ROUND((L23*K$13)+1,0))</f>
        <v>1</v>
      </c>
    </row>
    <row r="24" spans="1:13" ht="24" customHeight="1" x14ac:dyDescent="0.2">
      <c r="A24" s="100" t="s">
        <v>12</v>
      </c>
      <c r="B24" s="47" t="str">
        <f>'grille menu'!A10</f>
        <v>ST PAULIN</v>
      </c>
      <c r="C24" s="50"/>
      <c r="D24" s="51">
        <f>IF(B$13="","",ROUND((C24*B$13),0))</f>
        <v>0</v>
      </c>
      <c r="E24" s="56" t="str">
        <f>'grille menu'!B10</f>
        <v>YAOURT AROMATISE</v>
      </c>
      <c r="F24" s="50"/>
      <c r="G24" s="51">
        <f>IF(E$13="","",ROUND((F24*E$13),0))</f>
        <v>0</v>
      </c>
      <c r="H24" s="57" t="str">
        <f>'grille menu'!C10</f>
        <v>YAOURT NATURE NS</v>
      </c>
      <c r="I24" s="50"/>
      <c r="J24" s="51">
        <f>IF(H$13="","",ROUND((I24*H$13),0))</f>
        <v>0</v>
      </c>
      <c r="K24" s="57" t="str">
        <f>'grille menu'!D10</f>
        <v xml:space="preserve">FROMAGE BLANC  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menu'!A11</f>
        <v>EMMENTAL</v>
      </c>
      <c r="C25" s="52"/>
      <c r="D25" s="53">
        <f>IF(B$13="","",ROUND((C25*B$13),0))</f>
        <v>0</v>
      </c>
      <c r="E25" s="63" t="str">
        <f>'grille menu'!B11</f>
        <v>YAOURT NATURE</v>
      </c>
      <c r="F25" s="52"/>
      <c r="G25" s="53">
        <f>IF(E$13="","",ROUND((F25*E$13),0))</f>
        <v>0</v>
      </c>
      <c r="H25" s="64" t="str">
        <f>'grille menu'!C11</f>
        <v>FROMAGE BLANC</v>
      </c>
      <c r="I25" s="52"/>
      <c r="J25" s="53">
        <f>IF(H$13="","",ROUND((I25*H$13),0))</f>
        <v>0</v>
      </c>
      <c r="K25" s="64" t="str">
        <f>'grille menu'!D11</f>
        <v>YAOURT AUX FRUITS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menu'!A12</f>
        <v xml:space="preserve">GOUDA </v>
      </c>
      <c r="C26" s="69" t="str">
        <f>IF(C24="","",100%-(C25+C24))</f>
        <v/>
      </c>
      <c r="D26" s="62">
        <f>IF(B$13="","",IF(C26="",1,ROUND((C26*B$13),0)))</f>
        <v>1</v>
      </c>
      <c r="E26" s="59" t="str">
        <f>'grille menu'!B12</f>
        <v>BRIE*</v>
      </c>
      <c r="F26" s="69" t="str">
        <f>IF(F24="","",100%-(F25+F24))</f>
        <v/>
      </c>
      <c r="G26" s="62">
        <f>IF(E$13="","",IF(F26="",1,ROUND((F26*E$13),0)))</f>
        <v>1</v>
      </c>
      <c r="H26" s="60" t="str">
        <f>'grille menu'!C12</f>
        <v xml:space="preserve">FAISSELLE </v>
      </c>
      <c r="I26" s="69" t="str">
        <f>IF(I24="","",100%-(I25+I24))</f>
        <v/>
      </c>
      <c r="J26" s="62">
        <f>IF(H$13="","",IF(I26="",1,ROUND((I26*H$13),0)))</f>
        <v>1</v>
      </c>
      <c r="K26" s="60" t="str">
        <f>'grille menu'!D12</f>
        <v>YAOURT AROMATISE</v>
      </c>
      <c r="L26" s="61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menu'!A13</f>
        <v>CREME DESS.VANILLE + BISCUIT</v>
      </c>
      <c r="C27" s="50"/>
      <c r="D27" s="51">
        <f>IF(B$13="","",ROUND((C27*B$13),0))</f>
        <v>0</v>
      </c>
      <c r="E27" s="56" t="str">
        <f>'grille menu'!B13</f>
        <v>CHEEESCAKE (gateau de fromage blanc)</v>
      </c>
      <c r="F27" s="50"/>
      <c r="G27" s="51">
        <f>IF(E$13="","",ROUND((F27*E$13),0))</f>
        <v>0</v>
      </c>
      <c r="H27" s="57" t="str">
        <f>'grille menu'!C13</f>
        <v xml:space="preserve">POIRES </v>
      </c>
      <c r="I27" s="50"/>
      <c r="J27" s="51">
        <f>IF(H$13="","",ROUND((I27*H$13),0))</f>
        <v>0</v>
      </c>
      <c r="K27" s="57" t="str">
        <f>'grille menu'!D13</f>
        <v xml:space="preserve">FRUIT DE SAISON 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menu'!A14</f>
        <v>CREME DESS CHOCOLAT + BISCUIT</v>
      </c>
      <c r="C28" s="52"/>
      <c r="D28" s="53">
        <f>IF(B$13="","",ROUND((C28*B$13),0))</f>
        <v>0</v>
      </c>
      <c r="E28" s="63" t="str">
        <f>'grille menu'!B14</f>
        <v>ECLAIR AU CHOCOLAT</v>
      </c>
      <c r="F28" s="52"/>
      <c r="G28" s="53">
        <f>IF(E$13="","",ROUND((F28*E$13),0))</f>
        <v>0</v>
      </c>
      <c r="H28" s="64" t="str">
        <f>'grille menu'!C14</f>
        <v>POMMES GOLDEN</v>
      </c>
      <c r="I28" s="52"/>
      <c r="J28" s="53">
        <f>IF(H$13="","",ROUND((I28*H$13),0))</f>
        <v>0</v>
      </c>
      <c r="K28" s="64">
        <f>'grille menu'!D14</f>
        <v>0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menu'!A15</f>
        <v>CREME DESS PRALINE + BISCUIT</v>
      </c>
      <c r="C29" s="54" t="str">
        <f>IF(C27="","",100%-(C28+C27))</f>
        <v/>
      </c>
      <c r="D29" s="55">
        <f>IF(B$13="","",IF(C29="",1,ROUND((C29*B$13),0)))</f>
        <v>1</v>
      </c>
      <c r="E29" s="59" t="str">
        <f>'grille menu'!B15</f>
        <v xml:space="preserve">TARTE AUX POMMES </v>
      </c>
      <c r="F29" s="54" t="str">
        <f>IF(F27="","",100%-(F28+F27))</f>
        <v/>
      </c>
      <c r="G29" s="55">
        <f>IF(E$13="","",IF(F29="",1,ROUND((F29*E$13),0)))</f>
        <v>1</v>
      </c>
      <c r="H29" s="60" t="str">
        <f>'grille menu'!C15</f>
        <v>POMMES GALA</v>
      </c>
      <c r="I29" s="54" t="str">
        <f>IF(I27="","",100%-(I28+I27))</f>
        <v/>
      </c>
      <c r="J29" s="55">
        <f>IF(H$13="","",IF(I29="",1,ROUND((I29*H$13),0)))</f>
        <v>1</v>
      </c>
      <c r="K29" s="60">
        <f>'grille menu'!D15</f>
        <v>0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 F16:F29 I16:I29 L16:L29 B9:M12 C16:C29" name="Plage1"/>
  </protectedRanges>
  <mergeCells count="39">
    <mergeCell ref="K7:M7"/>
    <mergeCell ref="K8:M8"/>
    <mergeCell ref="B10:D10"/>
    <mergeCell ref="E10:G10"/>
    <mergeCell ref="H10:J10"/>
    <mergeCell ref="K10:M10"/>
    <mergeCell ref="B9:D9"/>
    <mergeCell ref="E9:G9"/>
    <mergeCell ref="H9:J9"/>
    <mergeCell ref="K9:M9"/>
    <mergeCell ref="H7:J7"/>
    <mergeCell ref="H8:J8"/>
    <mergeCell ref="B7:D7"/>
    <mergeCell ref="B8:D8"/>
    <mergeCell ref="K11:M11"/>
    <mergeCell ref="B14:D15"/>
    <mergeCell ref="E14:G15"/>
    <mergeCell ref="H14:J15"/>
    <mergeCell ref="K14:M15"/>
    <mergeCell ref="B11:D11"/>
    <mergeCell ref="E11:G11"/>
    <mergeCell ref="B13:D13"/>
    <mergeCell ref="E13:G13"/>
    <mergeCell ref="K13:M13"/>
    <mergeCell ref="H13:J13"/>
    <mergeCell ref="H11:J11"/>
    <mergeCell ref="H12:J12"/>
    <mergeCell ref="K12:M12"/>
    <mergeCell ref="A27:A29"/>
    <mergeCell ref="A21:A22"/>
    <mergeCell ref="A14:A15"/>
    <mergeCell ref="A24:A26"/>
    <mergeCell ref="B12:D12"/>
    <mergeCell ref="B1:F1"/>
    <mergeCell ref="A16:A18"/>
    <mergeCell ref="A19:A20"/>
    <mergeCell ref="E7:G7"/>
    <mergeCell ref="E8:G8"/>
    <mergeCell ref="E12:G12"/>
  </mergeCells>
  <phoneticPr fontId="0" type="noConversion"/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30"/>
  <sheetViews>
    <sheetView view="pageLayout" topLeftCell="A13" zoomScaleNormal="85" workbookViewId="0">
      <selection activeCell="F34" sqref="F34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menu'!E16</f>
        <v>46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menu'!A16</f>
        <v>42317</v>
      </c>
      <c r="C8" s="93"/>
      <c r="D8" s="94"/>
      <c r="E8" s="92">
        <f>B8+1</f>
        <v>42318</v>
      </c>
      <c r="F8" s="93"/>
      <c r="G8" s="94"/>
      <c r="H8" s="92">
        <f>E8+2</f>
        <v>42320</v>
      </c>
      <c r="I8" s="93"/>
      <c r="J8" s="94"/>
      <c r="K8" s="92">
        <f>H8+1</f>
        <v>42321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menu'!A17</f>
        <v>SALADE VERTE</v>
      </c>
      <c r="C16" s="50"/>
      <c r="D16" s="51">
        <f>IF(B$13="","",ROUND((C16*B$13)+1,0))</f>
        <v>1</v>
      </c>
      <c r="E16" s="43" t="str">
        <f>'grille menu'!B17</f>
        <v>SALADE D'ENDIVES (av pommes et raisins secs)</v>
      </c>
      <c r="F16" s="50"/>
      <c r="G16" s="51">
        <f>IF(E$13="","",ROUND((F16*E$13)+1,0))</f>
        <v>1</v>
      </c>
      <c r="H16" s="43" t="str">
        <f>'grille menu'!C17</f>
        <v>SALADE D'AGRUMES</v>
      </c>
      <c r="I16" s="50"/>
      <c r="J16" s="51">
        <f>IF(H$13="","",ROUND((I16*H$13)+1,0))</f>
        <v>1</v>
      </c>
      <c r="K16" s="43" t="str">
        <f>'grille menu'!D17</f>
        <v>PATE DE FOIE/CORNICHON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menu'!A18</f>
        <v>SALADE COLESLAW</v>
      </c>
      <c r="C17" s="52"/>
      <c r="D17" s="53">
        <f t="shared" ref="D17:D23" si="0">IF(B$13="","",ROUND((C17*B$13)+1,0))</f>
        <v>1</v>
      </c>
      <c r="E17" s="44" t="str">
        <f>'grille menu'!B18</f>
        <v xml:space="preserve">CAROTTES RAPEES  </v>
      </c>
      <c r="F17" s="52"/>
      <c r="G17" s="53">
        <f t="shared" ref="G17:G23" si="1">IF(E$13="","",ROUND((F17*E$13)+1,0))</f>
        <v>1</v>
      </c>
      <c r="H17" s="44" t="str">
        <f>'grille menu'!C18</f>
        <v>SALADE VERTE et  MORCEAUX DE POMMES</v>
      </c>
      <c r="I17" s="52"/>
      <c r="J17" s="53">
        <f t="shared" ref="J17:J23" si="2">IF(H$13="","",ROUND((I17*H$13)+1,0))</f>
        <v>1</v>
      </c>
      <c r="K17" s="44" t="str">
        <f>'grille menu'!D18</f>
        <v>PATE DE CAMPAGNE / CORNICHON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menu'!A19</f>
        <v>VELOUTE DE TOMATES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menu'!B19</f>
        <v>VELOUTE DE VOLAILLE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menu'!C19</f>
        <v>SOUPE POULE VERMICELLE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menu'!D19</f>
        <v xml:space="preserve">MAIS AU THON  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menu'!A20</f>
        <v>BOULETTE D'AGNEAU</v>
      </c>
      <c r="C19" s="50"/>
      <c r="D19" s="51">
        <f t="shared" ref="D19" si="4">IF(B$13="","",ROUND((C19*B$13)+1,0))</f>
        <v>1</v>
      </c>
      <c r="E19" s="43" t="str">
        <f>'grille menu'!B20</f>
        <v>POULET RÔTI</v>
      </c>
      <c r="F19" s="50"/>
      <c r="G19" s="51">
        <f t="shared" ref="G19" si="5">IF(E$13="","",ROUND((F19*E$13)+1,0))</f>
        <v>1</v>
      </c>
      <c r="H19" s="43" t="str">
        <f>'grille menu'!C20</f>
        <v>PAELLA (porc)</v>
      </c>
      <c r="I19" s="50"/>
      <c r="J19" s="51">
        <f t="shared" ref="J19" si="6">IF(H$13="","",ROUND((I19*H$13)+1,0))</f>
        <v>1</v>
      </c>
      <c r="K19" s="43" t="str">
        <f>'grille menu'!D20</f>
        <v>COLIN SCE NORMANDE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menu'!A21</f>
        <v>POISSON BLANC HOKI</v>
      </c>
      <c r="C20" s="58" t="str">
        <f>IF(C19="","",100%-(C19))</f>
        <v/>
      </c>
      <c r="D20" s="55">
        <f>IF(B$13="","",IF(C20="",1,ROUND((C20*B$13)+1,0)))</f>
        <v>1</v>
      </c>
      <c r="E20" s="45" t="str">
        <f>'grille menu'!B21</f>
        <v>POISSON RÔTI</v>
      </c>
      <c r="F20" s="58" t="str">
        <f>IF(F19="","",100%-(F19))</f>
        <v/>
      </c>
      <c r="G20" s="55">
        <f>IF(E$13="","",IF(F20="",1,ROUND((F20*E$13)+1,0)))</f>
        <v>1</v>
      </c>
      <c r="H20" s="45" t="str">
        <f>'grille menu'!C21</f>
        <v>PAELLA (poisson)</v>
      </c>
      <c r="I20" s="58" t="str">
        <f>IF(I19="","",100%-(I19))</f>
        <v/>
      </c>
      <c r="J20" s="55">
        <f>IF(H$13="","",IF(I20="",1,ROUND((I20*H$13)+1,0)))</f>
        <v>1</v>
      </c>
      <c r="K20" s="45" t="str">
        <f>'grille menu'!D21</f>
        <v>ROSBEEF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menu'!A22</f>
        <v>PUREE</v>
      </c>
      <c r="C21" s="50"/>
      <c r="D21" s="51">
        <f t="shared" ref="D21" si="8">IF(B$13="","",ROUND((C21*B$13)+1,0))</f>
        <v>1</v>
      </c>
      <c r="E21" s="43" t="str">
        <f>'grille menu'!B22</f>
        <v xml:space="preserve">PATES </v>
      </c>
      <c r="F21" s="50"/>
      <c r="G21" s="51">
        <f t="shared" ref="G21" si="9">IF(E$13="","",ROUND((F21*E$13)+1,0))</f>
        <v>1</v>
      </c>
      <c r="H21" s="43" t="str">
        <f>'grille menu'!C22</f>
        <v xml:space="preserve">RIZ  </v>
      </c>
      <c r="I21" s="50"/>
      <c r="J21" s="51">
        <f t="shared" ref="J21" si="10">IF(H$13="","",ROUND((I21*H$13)+1,0))</f>
        <v>1</v>
      </c>
      <c r="K21" s="43" t="str">
        <f>'grille menu'!D22</f>
        <v>PDT VAPEUR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menu'!A23</f>
        <v>COURGETTES SAUTEES</v>
      </c>
      <c r="C22" s="61"/>
      <c r="D22" s="62">
        <f>IF(B$13="","",IF(C22="",1,ROUND((C22*B$13)+1,0)))</f>
        <v>1</v>
      </c>
      <c r="E22" s="44" t="str">
        <f>'grille menu'!B23</f>
        <v>CHOU FLEU FLORETTE</v>
      </c>
      <c r="F22" s="61"/>
      <c r="G22" s="62">
        <f>IF(E$13="","",IF(F22="",1,ROUND((F22*E$13)+1,0)))</f>
        <v>1</v>
      </c>
      <c r="H22" s="44">
        <f>'grille menu'!C23</f>
        <v>0</v>
      </c>
      <c r="I22" s="61"/>
      <c r="J22" s="62">
        <f>IF(H$13="","",IF(I22="",1,ROUND((I22*H$13)+1,0)))</f>
        <v>1</v>
      </c>
      <c r="K22" s="44" t="str">
        <f>'grille menu'!D23</f>
        <v>HARICOTS VERTS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46"/>
      <c r="F23" s="65"/>
      <c r="G23" s="66">
        <f t="shared" si="1"/>
        <v>1</v>
      </c>
      <c r="H23" s="46"/>
      <c r="I23" s="65"/>
      <c r="J23" s="66">
        <f t="shared" si="2"/>
        <v>1</v>
      </c>
      <c r="K23" s="46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menu'!A24</f>
        <v>MIMOLETTE</v>
      </c>
      <c r="C24" s="50"/>
      <c r="D24" s="51">
        <f>IF(B$13="","",ROUND((C24*B$13),0))</f>
        <v>0</v>
      </c>
      <c r="E24" s="47" t="str">
        <f>'grille menu'!B24</f>
        <v>TOMME</v>
      </c>
      <c r="F24" s="50"/>
      <c r="G24" s="51">
        <f>IF(E$13="","",ROUND((F24*E$13),0))</f>
        <v>0</v>
      </c>
      <c r="H24" s="47" t="str">
        <f>'grille menu'!C24</f>
        <v>FROMAGE BLANC</v>
      </c>
      <c r="I24" s="50"/>
      <c r="J24" s="51">
        <f>IF(H$13="","",ROUND((I24*H$13),0))</f>
        <v>0</v>
      </c>
      <c r="K24" s="47" t="str">
        <f>'grille menu'!D24</f>
        <v>YAOURT NATURE NS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menu'!A25</f>
        <v>CHEVROTINE</v>
      </c>
      <c r="C25" s="52"/>
      <c r="D25" s="53">
        <f>IF(B$13="","",ROUND((C25*B$13),0))</f>
        <v>0</v>
      </c>
      <c r="E25" s="48" t="str">
        <f>'grille menu'!B25</f>
        <v xml:space="preserve">GOUDA </v>
      </c>
      <c r="F25" s="52"/>
      <c r="G25" s="53">
        <f>IF(E$13="","",ROUND((F25*E$13),0))</f>
        <v>0</v>
      </c>
      <c r="H25" s="48" t="str">
        <f>'grille menu'!C25</f>
        <v>FAISSELLE -CONFITURE</v>
      </c>
      <c r="I25" s="52"/>
      <c r="J25" s="53">
        <f>IF(H$13="","",ROUND((I25*H$13),0))</f>
        <v>0</v>
      </c>
      <c r="K25" s="48" t="str">
        <f>'grille menu'!D25</f>
        <v>YAOURT AROMATISE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menu'!A26</f>
        <v>VACHE PICON</v>
      </c>
      <c r="C26" s="69" t="str">
        <f>IF(C24="","",100%-(C25+C24))</f>
        <v/>
      </c>
      <c r="D26" s="62">
        <f>IF(B$13="","",IF(C26="",1,ROUND((C26*B$13),0)))</f>
        <v>1</v>
      </c>
      <c r="E26" s="49" t="str">
        <f>'grille menu'!B26</f>
        <v>EMMENTAL *</v>
      </c>
      <c r="F26" s="69" t="str">
        <f>IF(F24="","",100%-(F25+F24))</f>
        <v/>
      </c>
      <c r="G26" s="62">
        <f>IF(E$13="","",IF(F26="",1,ROUND((F26*E$13),0)))</f>
        <v>1</v>
      </c>
      <c r="H26" s="49" t="str">
        <f>'grille menu'!C26</f>
        <v xml:space="preserve">YAOURT NATURE SUCRE </v>
      </c>
      <c r="I26" s="69" t="str">
        <f>IF(I24="","",100%-(I25+I24))</f>
        <v/>
      </c>
      <c r="J26" s="62">
        <f>IF(H$13="","",IF(I26="",1,ROUND((I26*H$13),0)))</f>
        <v>1</v>
      </c>
      <c r="K26" s="49" t="str">
        <f>'grille menu'!D26</f>
        <v>FROMAGE BLANC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menu'!A27</f>
        <v>FRUIT DE SAISON</v>
      </c>
      <c r="C27" s="50"/>
      <c r="D27" s="51">
        <f>IF(B$13="","",ROUND((C27*B$13),0))</f>
        <v>0</v>
      </c>
      <c r="E27" s="47" t="str">
        <f>'grille menu'!B27</f>
        <v>PARIS BREST</v>
      </c>
      <c r="F27" s="50"/>
      <c r="G27" s="51">
        <f>IF(E$13="","",ROUND((F27*E$13),0))</f>
        <v>0</v>
      </c>
      <c r="H27" s="47" t="str">
        <f>'grille menu'!C27</f>
        <v xml:space="preserve">COMPOTE </v>
      </c>
      <c r="I27" s="50"/>
      <c r="J27" s="51">
        <f>IF(H$13="","",ROUND((I27*H$13),0))</f>
        <v>0</v>
      </c>
      <c r="K27" s="47" t="str">
        <f>'grille menu'!D27</f>
        <v xml:space="preserve">FRUIT DE SAISON 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menu'!A28</f>
        <v>FRUIT DE SAISON</v>
      </c>
      <c r="C28" s="52"/>
      <c r="D28" s="53">
        <f>IF(B$13="","",ROUND((C28*B$13),0))</f>
        <v>0</v>
      </c>
      <c r="E28" s="48" t="str">
        <f>'grille menu'!B28</f>
        <v>TARTE NORMANDE</v>
      </c>
      <c r="F28" s="52"/>
      <c r="G28" s="53">
        <f>IF(E$13="","",ROUND((F28*E$13),0))</f>
        <v>0</v>
      </c>
      <c r="H28" s="48" t="str">
        <f>'grille menu'!C28</f>
        <v xml:space="preserve">POMMES AU FOUR </v>
      </c>
      <c r="I28" s="52"/>
      <c r="J28" s="53">
        <f>IF(H$13="","",ROUND((I28*H$13),0))</f>
        <v>0</v>
      </c>
      <c r="K28" s="48" t="str">
        <f>'grille menu'!D28</f>
        <v xml:space="preserve">FRUIT DE SAISON 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menu'!A29</f>
        <v xml:space="preserve">FRUIT DE SAISON </v>
      </c>
      <c r="C29" s="54" t="str">
        <f>IF(C27="","",100%-(C28+C27))</f>
        <v/>
      </c>
      <c r="D29" s="55">
        <f>IF(B$13="","",IF(C29="",1,ROUND((C29*B$13),0)))</f>
        <v>1</v>
      </c>
      <c r="E29" s="46" t="str">
        <f>'grille menu'!B29</f>
        <v xml:space="preserve">ECLAIRS CAFE </v>
      </c>
      <c r="F29" s="54" t="str">
        <f>IF(F27="","",100%-(F28+F27))</f>
        <v/>
      </c>
      <c r="G29" s="55">
        <f>IF(E$13="","",IF(F29="",1,ROUND((F29*E$13),0)))</f>
        <v>1</v>
      </c>
      <c r="H29" s="46" t="str">
        <f>'grille menu'!C29</f>
        <v xml:space="preserve">SALADE DE FRUITS </v>
      </c>
      <c r="I29" s="54" t="str">
        <f>IF(I27="","",100%-(I28+I27))</f>
        <v/>
      </c>
      <c r="J29" s="55">
        <f>IF(H$13="","",IF(I29="",1,ROUND((I29*H$13),0)))</f>
        <v>1</v>
      </c>
      <c r="K29" s="46" t="str">
        <f>'grille menu'!D29</f>
        <v xml:space="preserve">FRUIT DE SAISON 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4"/>
    <protectedRange sqref="I16:I29" name="Plage1_5"/>
    <protectedRange sqref="L16:L29" name="Plage1_6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30"/>
  <sheetViews>
    <sheetView view="pageLayout" topLeftCell="A25" zoomScaleNormal="85" workbookViewId="0">
      <selection activeCell="F34" sqref="F34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menu'!E30</f>
        <v>47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menu'!A30</f>
        <v>42324</v>
      </c>
      <c r="C8" s="93"/>
      <c r="D8" s="94"/>
      <c r="E8" s="92">
        <f>B8+1</f>
        <v>42325</v>
      </c>
      <c r="F8" s="93"/>
      <c r="G8" s="94"/>
      <c r="H8" s="92">
        <f>E8+2</f>
        <v>42327</v>
      </c>
      <c r="I8" s="93"/>
      <c r="J8" s="94"/>
      <c r="K8" s="92">
        <f>H8+1</f>
        <v>42328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menu'!A31</f>
        <v>RADIS BEURRE</v>
      </c>
      <c r="C16" s="50"/>
      <c r="D16" s="51">
        <f>IF(B$13="","",ROUND((C16*B$13)+1,0))</f>
        <v>1</v>
      </c>
      <c r="E16" s="43" t="str">
        <f>'grille menu'!B31</f>
        <v>CREPE AUFROMAGE / SALADE</v>
      </c>
      <c r="F16" s="50"/>
      <c r="G16" s="51">
        <f>IF(E$13="","",ROUND((F16*E$13)+1,0))</f>
        <v>1</v>
      </c>
      <c r="H16" s="43" t="str">
        <f>'grille menu'!C31</f>
        <v>MACHE ET 1/2 ŒUF DUR</v>
      </c>
      <c r="I16" s="50"/>
      <c r="J16" s="51">
        <f>IF(H$13="","",ROUND((I16*H$13)+1,0))</f>
        <v>1</v>
      </c>
      <c r="K16" s="43" t="str">
        <f>'grille menu'!D31</f>
        <v>SALADE COMPOSEE (mais tomate surimi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menu'!A32</f>
        <v>CELERI RAVE</v>
      </c>
      <c r="C17" s="52"/>
      <c r="D17" s="53">
        <f t="shared" ref="D17:D23" si="0">IF(B$13="","",ROUND((C17*B$13)+1,0))</f>
        <v>1</v>
      </c>
      <c r="E17" s="44" t="str">
        <f>'grille menu'!B32</f>
        <v>FEUILLETE AU FROMAGE/SALADE</v>
      </c>
      <c r="F17" s="52"/>
      <c r="G17" s="53">
        <f t="shared" ref="G17:G23" si="1">IF(E$13="","",ROUND((F17*E$13)+1,0))</f>
        <v>1</v>
      </c>
      <c r="H17" s="44" t="str">
        <f>'grille menu'!C32</f>
        <v>CHOU BLANC AUX POIVRONS</v>
      </c>
      <c r="I17" s="52"/>
      <c r="J17" s="53">
        <f t="shared" ref="J17:J23" si="2">IF(H$13="","",ROUND((I17*H$13)+1,0))</f>
        <v>1</v>
      </c>
      <c r="K17" s="44" t="str">
        <f>'grille menu'!D32</f>
        <v>ENDIVES EN SALADE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menu'!A33</f>
        <v xml:space="preserve">VELOUTE DE BOLETS 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menu'!B33</f>
        <v>PIZZA /SALADE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menu'!C33</f>
        <v>SOUPE DE TOMATE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menu'!D33</f>
        <v>SOUPE DE POIREAUX PDT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menu'!A34</f>
        <v xml:space="preserve">FILET DE POULET AU FOUR </v>
      </c>
      <c r="C19" s="50"/>
      <c r="D19" s="51">
        <f t="shared" ref="D19" si="4">IF(B$13="","",ROUND((C19*B$13)+1,0))</f>
        <v>1</v>
      </c>
      <c r="E19" s="56" t="str">
        <f>'grille menu'!B34</f>
        <v>COTES DE PORC CHARCUTIERE</v>
      </c>
      <c r="F19" s="50"/>
      <c r="G19" s="51">
        <f t="shared" ref="G19" si="5">IF(E$13="","",ROUND((F19*E$13)+1,0))</f>
        <v>1</v>
      </c>
      <c r="H19" s="57" t="str">
        <f>'grille menu'!C34</f>
        <v>STEAK HACHE ou STEAK ENTIER</v>
      </c>
      <c r="I19" s="50"/>
      <c r="J19" s="51">
        <f t="shared" ref="J19" si="6">IF(H$13="","",ROUND((I19*H$13)+1,0))</f>
        <v>1</v>
      </c>
      <c r="K19" s="57" t="str">
        <f>'grille menu'!D34</f>
        <v>BROCHETTE DE POISSON BLANC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menu'!A35</f>
        <v xml:space="preserve">FILET DE LIEU SCE NORMANDE </v>
      </c>
      <c r="C20" s="58" t="str">
        <f>IF(C19="","",100%-(C19))</f>
        <v/>
      </c>
      <c r="D20" s="55">
        <f>IF(B$13="","",IF(C20="",1,ROUND((C20*B$13)+1,0)))</f>
        <v>1</v>
      </c>
      <c r="E20" s="59" t="str">
        <f>'grille menu'!B35</f>
        <v>POISSON BLANC RÔTI</v>
      </c>
      <c r="F20" s="58" t="str">
        <f>IF(F19="","",100%-(F19))</f>
        <v/>
      </c>
      <c r="G20" s="55">
        <f>IF(E$13="","",IF(F20="",1,ROUND((F20*E$13)+1,0)))</f>
        <v>1</v>
      </c>
      <c r="H20" s="60" t="str">
        <f>'grille menu'!C35</f>
        <v>CABILLAUD</v>
      </c>
      <c r="I20" s="58" t="str">
        <f>IF(I19="","",100%-(I19))</f>
        <v/>
      </c>
      <c r="J20" s="55">
        <f>IF(H$13="","",IF(I20="",1,ROUND((I20*H$13)+1,0)))</f>
        <v>1</v>
      </c>
      <c r="K20" s="60" t="str">
        <f>'grille menu'!D35</f>
        <v>POULET BASQUAISE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menu'!A36</f>
        <v xml:space="preserve">RIZ  </v>
      </c>
      <c r="C21" s="50"/>
      <c r="D21" s="51">
        <f t="shared" ref="D21" si="8">IF(B$13="","",ROUND((C21*B$13)+1,0))</f>
        <v>1</v>
      </c>
      <c r="E21" s="56" t="str">
        <f>'grille menu'!B36</f>
        <v>PUREE</v>
      </c>
      <c r="F21" s="50"/>
      <c r="G21" s="51">
        <f t="shared" ref="G21" si="9">IF(E$13="","",ROUND((F21*E$13)+1,0))</f>
        <v>1</v>
      </c>
      <c r="H21" s="57" t="str">
        <f>'grille menu'!C36</f>
        <v xml:space="preserve">FRITES  ou POMMES NOISETTE </v>
      </c>
      <c r="I21" s="50"/>
      <c r="J21" s="51">
        <f t="shared" ref="J21" si="10">IF(H$13="","",ROUND((I21*H$13)+1,0))</f>
        <v>1</v>
      </c>
      <c r="K21" s="57" t="str">
        <f>'grille menu'!D36</f>
        <v xml:space="preserve">PATES  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menu'!A37</f>
        <v xml:space="preserve">JEUNES CAROTTES </v>
      </c>
      <c r="C22" s="61"/>
      <c r="D22" s="62">
        <f>IF(B$13="","",IF(C22="",1,ROUND((C22*B$13)+1,0)))</f>
        <v>1</v>
      </c>
      <c r="E22" s="63" t="str">
        <f>'grille menu'!B37</f>
        <v>TOMATES PROVENCALES</v>
      </c>
      <c r="F22" s="61"/>
      <c r="G22" s="62">
        <f>IF(E$13="","",IF(F22="",1,ROUND((F22*E$13)+1,0)))</f>
        <v>1</v>
      </c>
      <c r="H22" s="64" t="str">
        <f>'grille menu'!C37</f>
        <v xml:space="preserve">SALADE VERTE </v>
      </c>
      <c r="I22" s="61"/>
      <c r="J22" s="62">
        <f>IF(H$13="","",IF(I22="",1,ROUND((I22*H$13)+1,0)))</f>
        <v>1</v>
      </c>
      <c r="K22" s="64" t="str">
        <f>'grille menu'!D37</f>
        <v xml:space="preserve">HARICOTS VERTS 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59"/>
      <c r="F23" s="65"/>
      <c r="G23" s="66">
        <f t="shared" si="1"/>
        <v>1</v>
      </c>
      <c r="H23" s="68"/>
      <c r="I23" s="65"/>
      <c r="J23" s="66">
        <f t="shared" si="2"/>
        <v>1</v>
      </c>
      <c r="K23" s="68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menu'!A38</f>
        <v>MINI ROULE AIL ET FINES HERBES</v>
      </c>
      <c r="C24" s="50"/>
      <c r="D24" s="51">
        <f>IF(B$13="","",ROUND((C24*B$13),0))</f>
        <v>0</v>
      </c>
      <c r="E24" s="56" t="str">
        <f>'grille menu'!B38</f>
        <v>CAMEMBERT</v>
      </c>
      <c r="F24" s="50"/>
      <c r="G24" s="51">
        <f>IF(E$13="","",ROUND((F24*E$13),0))</f>
        <v>0</v>
      </c>
      <c r="H24" s="57" t="str">
        <f>'grille menu'!C38</f>
        <v>YAOURT NATURE NS</v>
      </c>
      <c r="I24" s="50"/>
      <c r="J24" s="51">
        <f>IF(H$13="","",ROUND((I24*H$13),0))</f>
        <v>0</v>
      </c>
      <c r="K24" s="57" t="str">
        <f>'grille menu'!D38</f>
        <v>GOUDA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menu'!A39</f>
        <v xml:space="preserve">TOMME </v>
      </c>
      <c r="C25" s="52"/>
      <c r="D25" s="53">
        <f>IF(B$13="","",ROUND((C25*B$13),0))</f>
        <v>0</v>
      </c>
      <c r="E25" s="63" t="str">
        <f>'grille menu'!B39</f>
        <v>CANTADOU</v>
      </c>
      <c r="F25" s="52"/>
      <c r="G25" s="53">
        <f>IF(E$13="","",ROUND((F25*E$13),0))</f>
        <v>0</v>
      </c>
      <c r="H25" s="64" t="str">
        <f>'grille menu'!C39</f>
        <v>FROMAGE BLANC</v>
      </c>
      <c r="I25" s="52"/>
      <c r="J25" s="53">
        <f>IF(H$13="","",ROUND((I25*H$13),0))</f>
        <v>0</v>
      </c>
      <c r="K25" s="64" t="str">
        <f>'grille menu'!D39</f>
        <v xml:space="preserve">CANTAL 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menu'!A40</f>
        <v>MIMOLETTE*</v>
      </c>
      <c r="C26" s="69" t="str">
        <f>IF(C24="","",100%-(C25+C24))</f>
        <v/>
      </c>
      <c r="D26" s="62">
        <f>IF(B$13="","",IF(C26="",1,ROUND((C26*B$13),0)))</f>
        <v>1</v>
      </c>
      <c r="E26" s="59" t="str">
        <f>'grille menu'!B40</f>
        <v>CANTAL*</v>
      </c>
      <c r="F26" s="69" t="str">
        <f>IF(F24="","",100%-(F25+F24))</f>
        <v/>
      </c>
      <c r="G26" s="62">
        <f>IF(E$13="","",IF(F26="",1,ROUND((F26*E$13),0)))</f>
        <v>1</v>
      </c>
      <c r="H26" s="60" t="str">
        <f>'grille menu'!C40</f>
        <v>PETITS SUISSES NATURE SUCRES</v>
      </c>
      <c r="I26" s="69" t="str">
        <f>IF(I24="","",100%-(I25+I24))</f>
        <v/>
      </c>
      <c r="J26" s="62">
        <f>IF(H$13="","",IF(I26="",1,ROUND((I26*H$13),0)))</f>
        <v>1</v>
      </c>
      <c r="K26" s="60" t="str">
        <f>'grille menu'!D40</f>
        <v>EDAM*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menu'!A41</f>
        <v xml:space="preserve">CREME DESSERT PRALINE </v>
      </c>
      <c r="C27" s="50"/>
      <c r="D27" s="51">
        <f>IF(B$13="","",ROUND((C27*B$13),0))</f>
        <v>0</v>
      </c>
      <c r="E27" s="56" t="str">
        <f>'grille menu'!B41</f>
        <v>SALADE DE FRUITS FRAIS</v>
      </c>
      <c r="F27" s="50"/>
      <c r="G27" s="51">
        <f>IF(E$13="","",ROUND((F27*E$13),0))</f>
        <v>0</v>
      </c>
      <c r="H27" s="57" t="str">
        <f>'grille menu'!C41</f>
        <v>COMPOTE POMME/BANANE</v>
      </c>
      <c r="I27" s="50"/>
      <c r="J27" s="51">
        <f>IF(H$13="","",ROUND((I27*H$13),0))</f>
        <v>0</v>
      </c>
      <c r="K27" s="57" t="str">
        <f>'grille menu'!D41</f>
        <v xml:space="preserve">CREME DESSERT CHOCOLAT 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menu'!A42</f>
        <v>LIEGEOIS CHOCOLAT</v>
      </c>
      <c r="C28" s="52"/>
      <c r="D28" s="53">
        <f>IF(B$13="","",ROUND((C28*B$13),0))</f>
        <v>0</v>
      </c>
      <c r="E28" s="63" t="str">
        <f>'grille menu'!B42</f>
        <v xml:space="preserve">COKTAIL DE FRUITS </v>
      </c>
      <c r="F28" s="52"/>
      <c r="G28" s="53">
        <f>IF(E$13="","",ROUND((F28*E$13),0))</f>
        <v>0</v>
      </c>
      <c r="H28" s="64" t="str">
        <f>'grille menu'!C42</f>
        <v>ABRICOTS AU SIROP</v>
      </c>
      <c r="I28" s="52"/>
      <c r="J28" s="53">
        <f>IF(H$13="","",ROUND((I28*H$13),0))</f>
        <v>0</v>
      </c>
      <c r="K28" s="64" t="str">
        <f>'grille menu'!D42</f>
        <v>COMPOTE TOUS FRUITS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menu'!A43</f>
        <v xml:space="preserve">LIEGEOIS CAFE </v>
      </c>
      <c r="C29" s="54" t="str">
        <f>IF(C27="","",100%-(C28+C27))</f>
        <v/>
      </c>
      <c r="D29" s="55">
        <f>IF(B$13="","",IF(C29="",1,ROUND((C29*B$13),0)))</f>
        <v>1</v>
      </c>
      <c r="E29" s="59" t="str">
        <f>'grille menu'!B43</f>
        <v>FRUIT DE SAISON</v>
      </c>
      <c r="F29" s="54" t="str">
        <f>IF(F27="","",100%-(F28+F27))</f>
        <v/>
      </c>
      <c r="G29" s="55">
        <f>IF(E$13="","",IF(F29="",1,ROUND((F29*E$13),0)))</f>
        <v>1</v>
      </c>
      <c r="H29" s="60" t="str">
        <f>'grille menu'!C43</f>
        <v xml:space="preserve">ANANAS AU CARAMEL </v>
      </c>
      <c r="I29" s="54" t="str">
        <f>IF(I27="","",100%-(I28+I27))</f>
        <v/>
      </c>
      <c r="J29" s="55">
        <f>IF(H$13="","",IF(I29="",1,ROUND((I29*H$13),0)))</f>
        <v>1</v>
      </c>
      <c r="K29" s="60" t="str">
        <f>'grille menu'!D43</f>
        <v xml:space="preserve">ORANGE 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3_1"/>
    <protectedRange sqref="I16:I29" name="Plage1_3_2"/>
    <protectedRange sqref="L16:L29" name="Plage1_3_3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30"/>
  <sheetViews>
    <sheetView view="pageLayout" zoomScaleNormal="85" workbookViewId="0">
      <selection activeCell="A16" sqref="A16:A18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menu'!E44</f>
        <v>48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menu'!A44</f>
        <v>42331</v>
      </c>
      <c r="C8" s="93"/>
      <c r="D8" s="94"/>
      <c r="E8" s="92">
        <f>B8+1</f>
        <v>42332</v>
      </c>
      <c r="F8" s="93"/>
      <c r="G8" s="94"/>
      <c r="H8" s="92">
        <f>E8+2</f>
        <v>42334</v>
      </c>
      <c r="I8" s="93"/>
      <c r="J8" s="94"/>
      <c r="K8" s="92">
        <f>H8+1</f>
        <v>42335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30.75" customHeight="1" x14ac:dyDescent="0.2">
      <c r="A16" s="86" t="s">
        <v>16</v>
      </c>
      <c r="B16" s="43" t="str">
        <f>'grille menu'!A45</f>
        <v xml:space="preserve">TARTE AUX 3 FROMAGES </v>
      </c>
      <c r="C16" s="50"/>
      <c r="D16" s="51">
        <f>IF(B$13="","",ROUND((C16*B$13)+1,0))</f>
        <v>1</v>
      </c>
      <c r="E16" s="43" t="str">
        <f>'grille menu'!B45</f>
        <v>MACHE ET TOMATE CERISE</v>
      </c>
      <c r="F16" s="50"/>
      <c r="G16" s="51">
        <f>IF(E$13="","",ROUND((F16*E$13)+1,0))</f>
        <v>1</v>
      </c>
      <c r="H16" s="43" t="str">
        <f>'grille menu'!C45</f>
        <v xml:space="preserve">TOMATES VINAIGRETTE </v>
      </c>
      <c r="I16" s="50"/>
      <c r="J16" s="51">
        <f>IF(H$13="","",ROUND((I16*H$13)+1,0))</f>
        <v>1</v>
      </c>
      <c r="K16" s="43" t="str">
        <f>'grille menu'!D45</f>
        <v>ENDIVES AUX NOIX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menu'!A46</f>
        <v>PIZZA/SALADE</v>
      </c>
      <c r="C17" s="52"/>
      <c r="D17" s="53">
        <f t="shared" ref="D17:D23" si="0">IF(B$13="","",ROUND((C17*B$13)+1,0))</f>
        <v>1</v>
      </c>
      <c r="E17" s="44" t="str">
        <f>'grille menu'!B46</f>
        <v xml:space="preserve">SALADE CHINOISE </v>
      </c>
      <c r="F17" s="52"/>
      <c r="G17" s="53">
        <f t="shared" ref="G17:G23" si="1">IF(E$13="","",ROUND((F17*E$13)+1,0))</f>
        <v>1</v>
      </c>
      <c r="H17" s="44" t="str">
        <f>'grille menu'!C46</f>
        <v xml:space="preserve">CHAMPIGNONS A LA CREME D'AVOCAT </v>
      </c>
      <c r="I17" s="52"/>
      <c r="J17" s="53">
        <f t="shared" ref="J17:J23" si="2">IF(H$13="","",ROUND((I17*H$13)+1,0))</f>
        <v>1</v>
      </c>
      <c r="K17" s="44" t="str">
        <f>'grille menu'!D46</f>
        <v xml:space="preserve">SALADE VERTE 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menu'!A47</f>
        <v>SOUPE DE CRESSON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menu'!B47</f>
        <v>SOUPE A LA TOMATE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menu'!C47</f>
        <v xml:space="preserve">SOUPE POIREAUX PDT 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menu'!D47</f>
        <v>VELOUTE DE BOLET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menu'!A48</f>
        <v>RÔTI DE VEAU AUX CHAMPIGNONS</v>
      </c>
      <c r="C19" s="50"/>
      <c r="D19" s="51">
        <f t="shared" ref="D19" si="4">IF(B$13="","",ROUND((C19*B$13)+1,0))</f>
        <v>1</v>
      </c>
      <c r="E19" s="43" t="str">
        <f>'grille menu'!B48</f>
        <v xml:space="preserve">PALETTE A LA DIABLE </v>
      </c>
      <c r="F19" s="50"/>
      <c r="G19" s="51">
        <f t="shared" ref="G19" si="5">IF(E$13="","",ROUND((F19*E$13)+1,0))</f>
        <v>1</v>
      </c>
      <c r="H19" s="43" t="str">
        <f>'grille menu'!C48</f>
        <v>NUGGETS DE VOLAILLE</v>
      </c>
      <c r="I19" s="50"/>
      <c r="J19" s="51">
        <f t="shared" ref="J19" si="6">IF(H$13="","",ROUND((I19*H$13)+1,0))</f>
        <v>1</v>
      </c>
      <c r="K19" s="43" t="str">
        <f>'grille menu'!D48</f>
        <v xml:space="preserve">BROCHETTE DE POISSON  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menu'!A49</f>
        <v>FILET DE LIEU SAFRANE</v>
      </c>
      <c r="C20" s="58" t="str">
        <f>IF(C19="","",100%-(C19))</f>
        <v/>
      </c>
      <c r="D20" s="55">
        <f>IF(B$13="","",IF(C20="",1,ROUND((C20*B$13)+1,0)))</f>
        <v>1</v>
      </c>
      <c r="E20" s="45" t="str">
        <f>'grille menu'!B49</f>
        <v>SUPREME DE COLIN AU FOUR</v>
      </c>
      <c r="F20" s="58" t="str">
        <f>IF(F19="","",100%-(F19))</f>
        <v/>
      </c>
      <c r="G20" s="55">
        <f>IF(E$13="","",IF(F20="",1,ROUND((F20*E$13)+1,0)))</f>
        <v>1</v>
      </c>
      <c r="H20" s="45" t="str">
        <f>'grille menu'!C49</f>
        <v xml:space="preserve">NUGGETS DE POISSON </v>
      </c>
      <c r="I20" s="58" t="str">
        <f>IF(I19="","",100%-(I19))</f>
        <v/>
      </c>
      <c r="J20" s="55">
        <f>IF(H$13="","",IF(I20="",1,ROUND((I20*H$13)+1,0)))</f>
        <v>1</v>
      </c>
      <c r="K20" s="45" t="str">
        <f>'grille menu'!D49</f>
        <v>POULET BASQUAISE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menu'!A50</f>
        <v xml:space="preserve">POMMES DE TERRE AU FOUR </v>
      </c>
      <c r="C21" s="50"/>
      <c r="D21" s="51">
        <f t="shared" ref="D21" si="8">IF(B$13="","",ROUND((C21*B$13)+1,0))</f>
        <v>1</v>
      </c>
      <c r="E21" s="43" t="str">
        <f>'grille menu'!B50</f>
        <v xml:space="preserve">LENTILLES </v>
      </c>
      <c r="F21" s="50"/>
      <c r="G21" s="51">
        <f t="shared" ref="G21" si="9">IF(E$13="","",ROUND((F21*E$13)+1,0))</f>
        <v>1</v>
      </c>
      <c r="H21" s="43" t="str">
        <f>'grille menu'!C50</f>
        <v>PUREE</v>
      </c>
      <c r="I21" s="50"/>
      <c r="J21" s="51">
        <f t="shared" ref="J21" si="10">IF(H$13="","",ROUND((I21*H$13)+1,0))</f>
        <v>1</v>
      </c>
      <c r="K21" s="43" t="str">
        <f>'grille menu'!D50</f>
        <v xml:space="preserve">RIZ AUX PETITS LEGUMES 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menu'!A51</f>
        <v>PETITS POIS</v>
      </c>
      <c r="C22" s="61"/>
      <c r="D22" s="62">
        <f>IF(B$13="","",IF(C22="",1,ROUND((C22*B$13)+1,0)))</f>
        <v>1</v>
      </c>
      <c r="E22" s="44" t="str">
        <f>'grille menu'!B51</f>
        <v xml:space="preserve">CAROTTES BRAISEES </v>
      </c>
      <c r="F22" s="61"/>
      <c r="G22" s="62">
        <f>IF(E$13="","",IF(F22="",1,ROUND((F22*E$13)+1,0)))</f>
        <v>1</v>
      </c>
      <c r="H22" s="44" t="str">
        <f>'grille menu'!C51</f>
        <v>RATATOUILLE</v>
      </c>
      <c r="I22" s="61"/>
      <c r="J22" s="62">
        <f>IF(H$13="","",IF(I22="",1,ROUND((I22*H$13)+1,0)))</f>
        <v>1</v>
      </c>
      <c r="K22" s="44">
        <f>'grille menu'!D51</f>
        <v>0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46"/>
      <c r="F23" s="65"/>
      <c r="G23" s="66">
        <f t="shared" si="1"/>
        <v>1</v>
      </c>
      <c r="H23" s="46"/>
      <c r="I23" s="65"/>
      <c r="J23" s="66">
        <f t="shared" si="2"/>
        <v>1</v>
      </c>
      <c r="K23" s="46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menu'!A52</f>
        <v>CAMEMEBERT</v>
      </c>
      <c r="C24" s="50"/>
      <c r="D24" s="51">
        <f>IF(B$13="","",ROUND((C24*B$13),0))</f>
        <v>0</v>
      </c>
      <c r="E24" s="47" t="str">
        <f>'grille menu'!B52</f>
        <v xml:space="preserve">MIMOLETTE </v>
      </c>
      <c r="F24" s="50"/>
      <c r="G24" s="51">
        <f>IF(E$13="","",ROUND((F24*E$13),0))</f>
        <v>0</v>
      </c>
      <c r="H24" s="47" t="str">
        <f>'grille menu'!C52</f>
        <v xml:space="preserve">FAISSELLE </v>
      </c>
      <c r="I24" s="50"/>
      <c r="J24" s="51">
        <f>IF(H$13="","",ROUND((I24*H$13),0))</f>
        <v>0</v>
      </c>
      <c r="K24" s="47" t="str">
        <f>'grille menu'!D52</f>
        <v xml:space="preserve">YAOURT AROMATISE 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menu'!A53</f>
        <v>PONT L'EVEQUE</v>
      </c>
      <c r="C25" s="52"/>
      <c r="D25" s="53">
        <f>IF(B$13="","",ROUND((C25*B$13),0))</f>
        <v>0</v>
      </c>
      <c r="E25" s="48" t="str">
        <f>'grille menu'!B53</f>
        <v xml:space="preserve">MINI ROULE AIL ET FINES HERBES </v>
      </c>
      <c r="F25" s="52"/>
      <c r="G25" s="53">
        <f>IF(E$13="","",ROUND((F25*E$13),0))</f>
        <v>0</v>
      </c>
      <c r="H25" s="48" t="str">
        <f>'grille menu'!C53</f>
        <v xml:space="preserve">YAOURT NATURE SUCRE </v>
      </c>
      <c r="I25" s="52"/>
      <c r="J25" s="53">
        <f>IF(H$13="","",ROUND((I25*H$13),0))</f>
        <v>0</v>
      </c>
      <c r="K25" s="48" t="str">
        <f>'grille menu'!D53</f>
        <v xml:space="preserve">PETITS SUISSES AUX FRUITS 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menu'!A54</f>
        <v>FOURME D'AMBERT*</v>
      </c>
      <c r="C26" s="69" t="str">
        <f>IF(C24="","",100%-(C25+C24))</f>
        <v/>
      </c>
      <c r="D26" s="62">
        <f>IF(B$13="","",IF(C26="",1,ROUND((C26*B$13),0)))</f>
        <v>1</v>
      </c>
      <c r="E26" s="49" t="str">
        <f>'grille menu'!B54</f>
        <v>TOMME*</v>
      </c>
      <c r="F26" s="69" t="str">
        <f>IF(F24="","",100%-(F25+F24))</f>
        <v/>
      </c>
      <c r="G26" s="62">
        <f>IF(E$13="","",IF(F26="",1,ROUND((F26*E$13),0)))</f>
        <v>1</v>
      </c>
      <c r="H26" s="49" t="str">
        <f>'grille menu'!C54</f>
        <v xml:space="preserve">YAOURT BRASSE AUX FRUITS </v>
      </c>
      <c r="I26" s="69" t="str">
        <f>IF(I24="","",100%-(I25+I24))</f>
        <v/>
      </c>
      <c r="J26" s="62">
        <f>IF(H$13="","",IF(I26="",1,ROUND((I26*H$13),0)))</f>
        <v>1</v>
      </c>
      <c r="K26" s="49" t="str">
        <f>'grille menu'!D54</f>
        <v xml:space="preserve">FROMAGE BLANC NATURE 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menu'!A55</f>
        <v>SALADE DE FRUITS BRUNOISE (pomme/poire)</v>
      </c>
      <c r="C27" s="50"/>
      <c r="D27" s="51">
        <f>IF(B$13="","",ROUND((C27*B$13),0))</f>
        <v>0</v>
      </c>
      <c r="E27" s="47" t="str">
        <f>'grille menu'!B55</f>
        <v>PRUNEAUX AU VIN (maison)</v>
      </c>
      <c r="F27" s="50"/>
      <c r="G27" s="51">
        <f>IF(E$13="","",ROUND((F27*E$13),0))</f>
        <v>0</v>
      </c>
      <c r="H27" s="47" t="str">
        <f>'grille menu'!C55</f>
        <v>COMPOTE DE POMME SPECULOS</v>
      </c>
      <c r="I27" s="50"/>
      <c r="J27" s="51">
        <f>IF(H$13="","",ROUND((I27*H$13),0))</f>
        <v>0</v>
      </c>
      <c r="K27" s="47" t="str">
        <f>'grille menu'!D55</f>
        <v>CLAFOUTIS CERISE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menu'!A56</f>
        <v>COMPOTE D'ABRICOTS</v>
      </c>
      <c r="C28" s="52"/>
      <c r="D28" s="53">
        <f>IF(B$13="","",ROUND((C28*B$13),0))</f>
        <v>0</v>
      </c>
      <c r="E28" s="48" t="str">
        <f>'grille menu'!B56</f>
        <v>SALADE 5 FRUITS FRAIS</v>
      </c>
      <c r="F28" s="52"/>
      <c r="G28" s="53">
        <f>IF(E$13="","",ROUND((F28*E$13),0))</f>
        <v>0</v>
      </c>
      <c r="H28" s="48" t="str">
        <f>'grille menu'!C56</f>
        <v>COMPOTE DE POMME CASSIS</v>
      </c>
      <c r="I28" s="52"/>
      <c r="J28" s="53">
        <f>IF(H$13="","",ROUND((I28*H$13),0))</f>
        <v>0</v>
      </c>
      <c r="K28" s="48" t="str">
        <f>'grille menu'!D56</f>
        <v xml:space="preserve">TARTE AUX POMMES 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menu'!A57</f>
        <v>POMME</v>
      </c>
      <c r="C29" s="54" t="str">
        <f>IF(C27="","",100%-(C28+C27))</f>
        <v/>
      </c>
      <c r="D29" s="55">
        <f>IF(B$13="","",IF(C29="",1,ROUND((C29*B$13),0)))</f>
        <v>1</v>
      </c>
      <c r="E29" s="46" t="str">
        <f>'grille menu'!B57</f>
        <v xml:space="preserve">FLAN VANILLE CARAMEL </v>
      </c>
      <c r="F29" s="54" t="str">
        <f>IF(F27="","",100%-(F28+F27))</f>
        <v/>
      </c>
      <c r="G29" s="55">
        <f>IF(E$13="","",IF(F29="",1,ROUND((F29*E$13),0)))</f>
        <v>1</v>
      </c>
      <c r="H29" s="46" t="str">
        <f>'grille menu'!C57</f>
        <v>PECHE FACON MELBA</v>
      </c>
      <c r="I29" s="54" t="str">
        <f>IF(I27="","",100%-(I28+I27))</f>
        <v/>
      </c>
      <c r="J29" s="55">
        <f>IF(H$13="","",IF(I29="",1,ROUND((I29*H$13),0)))</f>
        <v>1</v>
      </c>
      <c r="K29" s="46" t="str">
        <f>'grille menu'!D57</f>
        <v>DONUTS AU CHOCOLAT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3_1"/>
    <protectedRange sqref="I16:I29" name="Plage1_3_2"/>
    <protectedRange sqref="L16:L29" name="Plage1_3_3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30"/>
  <sheetViews>
    <sheetView view="pageLayout" zoomScaleNormal="85" workbookViewId="0">
      <selection activeCell="F34" sqref="F34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menu'!E58</f>
        <v>49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menu'!A58</f>
        <v>42338</v>
      </c>
      <c r="C8" s="93"/>
      <c r="D8" s="94"/>
      <c r="E8" s="92">
        <f>B8+1</f>
        <v>42339</v>
      </c>
      <c r="F8" s="93"/>
      <c r="G8" s="94"/>
      <c r="H8" s="92">
        <f>E8+2</f>
        <v>42341</v>
      </c>
      <c r="I8" s="93"/>
      <c r="J8" s="94"/>
      <c r="K8" s="92">
        <f>H8+1</f>
        <v>42342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menu'!A59</f>
        <v xml:space="preserve">PAMPLEMOUSSE </v>
      </c>
      <c r="C16" s="50"/>
      <c r="D16" s="51">
        <f>IF(B$13="","",ROUND((C16*B$13)+1,0))</f>
        <v>1</v>
      </c>
      <c r="E16" s="43" t="str">
        <f>'grille menu'!B59</f>
        <v>DUO BULGARE</v>
      </c>
      <c r="F16" s="50"/>
      <c r="G16" s="51">
        <f>IF(E$13="","",ROUND((F16*E$13)+1,0))</f>
        <v>1</v>
      </c>
      <c r="H16" s="43" t="str">
        <f>'grille menu'!C59</f>
        <v>RILLETTE</v>
      </c>
      <c r="I16" s="50"/>
      <c r="J16" s="51">
        <f>IF(H$13="","",ROUND((I16*H$13)+1,0))</f>
        <v>1</v>
      </c>
      <c r="K16" s="43" t="str">
        <f>'grille menu'!D59</f>
        <v>SALADE DE BROCOLIS ET 1/2 ŒUF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menu'!A60</f>
        <v>SALADE MIDINETTE</v>
      </c>
      <c r="C17" s="52"/>
      <c r="D17" s="53">
        <f t="shared" ref="D17:D23" si="0">IF(B$13="","",ROUND((C17*B$13)+1,0))</f>
        <v>1</v>
      </c>
      <c r="E17" s="44" t="str">
        <f>'grille menu'!B60</f>
        <v>CAROTTES RAPEES AVEC DES POMMES</v>
      </c>
      <c r="F17" s="52"/>
      <c r="G17" s="53">
        <f t="shared" ref="G17:G23" si="1">IF(E$13="","",ROUND((F17*E$13)+1,0))</f>
        <v>1</v>
      </c>
      <c r="H17" s="44" t="str">
        <f>'grille menu'!C60</f>
        <v>DUO DE SAUCISSON (AIL ET SEC)</v>
      </c>
      <c r="I17" s="52"/>
      <c r="J17" s="53">
        <f t="shared" ref="J17:J23" si="2">IF(H$13="","",ROUND((I17*H$13)+1,0))</f>
        <v>1</v>
      </c>
      <c r="K17" s="44" t="str">
        <f>'grille menu'!D60</f>
        <v>JAMBON CUIT MACEDOINE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menu'!A61</f>
        <v xml:space="preserve">SOUPE AU CHOU 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menu'!B61</f>
        <v xml:space="preserve">SOUPE A L'OSEILLE 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menu'!C61</f>
        <v xml:space="preserve">VELOUTE DE TOMATES 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menu'!D61</f>
        <v>SOUPE POULE VERMICELLE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menu'!A62</f>
        <v xml:space="preserve">BOEUF SCE PIQUANTE </v>
      </c>
      <c r="C19" s="50"/>
      <c r="D19" s="51">
        <f t="shared" ref="D19" si="4">IF(B$13="","",ROUND((C19*B$13)+1,0))</f>
        <v>1</v>
      </c>
      <c r="E19" s="43" t="str">
        <f>'grille menu'!B62</f>
        <v>PLAT COMPLET -CASSOULET (PORC)</v>
      </c>
      <c r="F19" s="50"/>
      <c r="G19" s="51">
        <f t="shared" ref="G19" si="5">IF(E$13="","",ROUND((F19*E$13)+1,0))</f>
        <v>1</v>
      </c>
      <c r="H19" s="43" t="str">
        <f>'grille menu'!C62</f>
        <v>OMELETTE AU FROMAGE</v>
      </c>
      <c r="I19" s="50"/>
      <c r="J19" s="51">
        <f t="shared" ref="J19" si="6">IF(H$13="","",ROUND((I19*H$13)+1,0))</f>
        <v>1</v>
      </c>
      <c r="K19" s="43" t="str">
        <f>'grille menu'!D62</f>
        <v>PORC SAUTE A LA PEKINOISE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menu'!A63</f>
        <v xml:space="preserve">CURRY DE POISSON </v>
      </c>
      <c r="C20" s="58" t="str">
        <f>IF(C19="","",100%-(C19))</f>
        <v/>
      </c>
      <c r="D20" s="55">
        <f>IF(B$13="","",IF(C20="",1,ROUND((C20*B$13)+1,0)))</f>
        <v>1</v>
      </c>
      <c r="E20" s="45" t="str">
        <f>'grille menu'!B63</f>
        <v>COLIN EN SAUCE</v>
      </c>
      <c r="F20" s="58" t="str">
        <f>IF(F19="","",100%-(F19))</f>
        <v/>
      </c>
      <c r="G20" s="55">
        <f>IF(E$13="","",IF(F20="",1,ROUND((F20*E$13)+1,0)))</f>
        <v>1</v>
      </c>
      <c r="H20" s="45" t="str">
        <f>'grille menu'!C63</f>
        <v xml:space="preserve">BŒUF BRAISE AUX CAROTTES </v>
      </c>
      <c r="I20" s="58" t="str">
        <f>IF(I19="","",100%-(I19))</f>
        <v/>
      </c>
      <c r="J20" s="55">
        <f>IF(H$13="","",IF(I20="",1,ROUND((I20*H$13)+1,0)))</f>
        <v>1</v>
      </c>
      <c r="K20" s="45" t="str">
        <f>'grille menu'!D63</f>
        <v xml:space="preserve">CABILLAUD EN SCE 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menu'!A64</f>
        <v>FRITES OU POMMES NOISETTE</v>
      </c>
      <c r="C21" s="50"/>
      <c r="D21" s="51">
        <f t="shared" ref="D21" si="8">IF(B$13="","",ROUND((C21*B$13)+1,0))</f>
        <v>1</v>
      </c>
      <c r="E21" s="43" t="str">
        <f>'grille menu'!B64</f>
        <v xml:space="preserve">POMMES DE TERRE AU GRATIN </v>
      </c>
      <c r="F21" s="50"/>
      <c r="G21" s="51">
        <f t="shared" ref="G21" si="9">IF(E$13="","",ROUND((F21*E$13)+1,0))</f>
        <v>1</v>
      </c>
      <c r="H21" s="43" t="str">
        <f>'grille menu'!C64</f>
        <v>PATES A L'HUILE D'OLIVE</v>
      </c>
      <c r="I21" s="50"/>
      <c r="J21" s="51">
        <f t="shared" ref="J21" si="10">IF(H$13="","",ROUND((I21*H$13)+1,0))</f>
        <v>1</v>
      </c>
      <c r="K21" s="43" t="str">
        <f>'grille menu'!D64</f>
        <v xml:space="preserve">RIZ AUX PETITS LEGUMES 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menu'!A65</f>
        <v xml:space="preserve">SALADE VERTE </v>
      </c>
      <c r="C22" s="61"/>
      <c r="D22" s="62">
        <f>IF(B$13="","",IF(C22="",1,ROUND((C22*B$13)+1,0)))</f>
        <v>1</v>
      </c>
      <c r="E22" s="44" t="str">
        <f>'grille menu'!B65</f>
        <v>COURGETTES SAUTEES A l'AIL</v>
      </c>
      <c r="F22" s="61"/>
      <c r="G22" s="62">
        <f>IF(E$13="","",IF(F22="",1,ROUND((F22*E$13)+1,0)))</f>
        <v>1</v>
      </c>
      <c r="H22" s="44" t="str">
        <f>'grille menu'!C65</f>
        <v>EPINARDS A LA CREME</v>
      </c>
      <c r="I22" s="61"/>
      <c r="J22" s="62">
        <f>IF(H$13="","",IF(I22="",1,ROUND((I22*H$13)+1,0)))</f>
        <v>1</v>
      </c>
      <c r="K22" s="44">
        <f>'grille menu'!D65</f>
        <v>0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46"/>
      <c r="F23" s="65"/>
      <c r="G23" s="66">
        <f t="shared" si="1"/>
        <v>1</v>
      </c>
      <c r="H23" s="46"/>
      <c r="I23" s="65"/>
      <c r="J23" s="66">
        <f t="shared" si="2"/>
        <v>1</v>
      </c>
      <c r="K23" s="46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menu'!A66</f>
        <v>CANTADOU</v>
      </c>
      <c r="C24" s="50"/>
      <c r="D24" s="51">
        <f>IF(B$13="","",ROUND((C24*B$13),0))</f>
        <v>0</v>
      </c>
      <c r="E24" s="47" t="str">
        <f>'grille menu'!B66</f>
        <v>BABYBEL</v>
      </c>
      <c r="F24" s="50"/>
      <c r="G24" s="51">
        <f>IF(E$13="","",ROUND((F24*E$13),0))</f>
        <v>0</v>
      </c>
      <c r="H24" s="47" t="str">
        <f>'grille menu'!C66</f>
        <v>MIMOLETTE</v>
      </c>
      <c r="I24" s="50"/>
      <c r="J24" s="51">
        <f>IF(H$13="","",ROUND((I24*H$13),0))</f>
        <v>0</v>
      </c>
      <c r="K24" s="47" t="str">
        <f>'grille menu'!D66</f>
        <v>PETITS SUISSES NATURE NS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menu'!A67</f>
        <v>PAVE D'AFFINOIS</v>
      </c>
      <c r="C25" s="52"/>
      <c r="D25" s="53">
        <f>IF(B$13="","",ROUND((C25*B$13),0))</f>
        <v>0</v>
      </c>
      <c r="E25" s="48" t="str">
        <f>'grille menu'!B67</f>
        <v>COMTE</v>
      </c>
      <c r="F25" s="52"/>
      <c r="G25" s="53">
        <f>IF(E$13="","",ROUND((F25*E$13),0))</f>
        <v>0</v>
      </c>
      <c r="H25" s="48" t="str">
        <f>'grille menu'!C67</f>
        <v xml:space="preserve">GOUDA </v>
      </c>
      <c r="I25" s="52"/>
      <c r="J25" s="53">
        <f>IF(H$13="","",ROUND((I25*H$13),0))</f>
        <v>0</v>
      </c>
      <c r="K25" s="48" t="str">
        <f>'grille menu'!D67</f>
        <v>FROMAGE BLANC NS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menu'!A68</f>
        <v>BRIE*</v>
      </c>
      <c r="C26" s="69" t="str">
        <f>IF(C24="","",100%-(C25+C24))</f>
        <v/>
      </c>
      <c r="D26" s="62">
        <f>IF(B$13="","",IF(C26="",1,ROUND((C26*B$13),0)))</f>
        <v>1</v>
      </c>
      <c r="E26" s="49" t="str">
        <f>'grille menu'!B68</f>
        <v xml:space="preserve">VACHE PICON </v>
      </c>
      <c r="F26" s="69" t="str">
        <f>IF(F24="","",100%-(F25+F24))</f>
        <v/>
      </c>
      <c r="G26" s="62">
        <f>IF(E$13="","",IF(F26="",1,ROUND((F26*E$13),0)))</f>
        <v>1</v>
      </c>
      <c r="H26" s="49" t="str">
        <f>'grille menu'!C68</f>
        <v>TOMME*</v>
      </c>
      <c r="I26" s="69" t="str">
        <f>IF(I24="","",100%-(I25+I24))</f>
        <v/>
      </c>
      <c r="J26" s="62">
        <f>IF(H$13="","",IF(I26="",1,ROUND((I26*H$13),0)))</f>
        <v>1</v>
      </c>
      <c r="K26" s="49" t="str">
        <f>'grille menu'!D68</f>
        <v>YAOURT SUCRE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menu'!A69</f>
        <v xml:space="preserve">CLEMENTINES </v>
      </c>
      <c r="C27" s="50"/>
      <c r="D27" s="51">
        <f>IF(B$13="","",ROUND((C27*B$13),0))</f>
        <v>0</v>
      </c>
      <c r="E27" s="47" t="str">
        <f>'grille menu'!B69</f>
        <v>POIRE BELLE HELENE</v>
      </c>
      <c r="F27" s="50"/>
      <c r="G27" s="51">
        <f>IF(E$13="","",ROUND((F27*E$13),0))</f>
        <v>0</v>
      </c>
      <c r="H27" s="47" t="str">
        <f>'grille menu'!C69</f>
        <v>DESSERT LIEGEOIS CHOCOLAT</v>
      </c>
      <c r="I27" s="50"/>
      <c r="J27" s="51">
        <f>IF(H$13="","",ROUND((I27*H$13),0))</f>
        <v>0</v>
      </c>
      <c r="K27" s="47" t="str">
        <f>'grille menu'!D69</f>
        <v>COMPOTE DE FRUITS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menu'!A70</f>
        <v xml:space="preserve">BANANE </v>
      </c>
      <c r="C28" s="52"/>
      <c r="D28" s="53">
        <f>IF(B$13="","",ROUND((C28*B$13),0))</f>
        <v>0</v>
      </c>
      <c r="E28" s="48" t="str">
        <f>'grille menu'!B70</f>
        <v>POMMES AU FOUR</v>
      </c>
      <c r="F28" s="52"/>
      <c r="G28" s="53">
        <f>IF(E$13="","",ROUND((F28*E$13),0))</f>
        <v>0</v>
      </c>
      <c r="H28" s="48" t="str">
        <f>'grille menu'!C70</f>
        <v xml:space="preserve">CREME DESS.VANILLE BTE </v>
      </c>
      <c r="I28" s="52"/>
      <c r="J28" s="53">
        <f>IF(H$13="","",ROUND((I28*H$13),0))</f>
        <v>0</v>
      </c>
      <c r="K28" s="48" t="str">
        <f>'grille menu'!D70</f>
        <v xml:space="preserve">COMPOTE DE PECHE 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menu'!A71</f>
        <v>ECLAIRS CHOCOLAT</v>
      </c>
      <c r="C29" s="54" t="str">
        <f>IF(C27="","",100%-(C28+C27))</f>
        <v/>
      </c>
      <c r="D29" s="55">
        <f>IF(B$13="","",IF(C29="",1,ROUND((C29*B$13),0)))</f>
        <v>1</v>
      </c>
      <c r="E29" s="46" t="str">
        <f>'grille menu'!B71</f>
        <v xml:space="preserve">COCKTAIL DE FRUITS </v>
      </c>
      <c r="F29" s="54" t="str">
        <f>IF(F27="","",100%-(F28+F27))</f>
        <v/>
      </c>
      <c r="G29" s="55">
        <f>IF(E$13="","",IF(F29="",1,ROUND((F29*E$13),0)))</f>
        <v>1</v>
      </c>
      <c r="H29" s="46" t="str">
        <f>'grille menu'!C71</f>
        <v xml:space="preserve">CREME DESS.VANILLE PRALINE </v>
      </c>
      <c r="I29" s="54" t="str">
        <f>IF(I27="","",100%-(I28+I27))</f>
        <v/>
      </c>
      <c r="J29" s="55">
        <f>IF(H$13="","",IF(I29="",1,ROUND((I29*H$13),0)))</f>
        <v>1</v>
      </c>
      <c r="K29" s="46" t="str">
        <f>'grille menu'!D71</f>
        <v xml:space="preserve">COMPOTE DE FRAISE 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3_1"/>
    <protectedRange sqref="I16:I29" name="Plage1_3_2"/>
    <protectedRange sqref="L16:L29" name="Plage1_3_3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30"/>
  <sheetViews>
    <sheetView view="pageLayout" topLeftCell="A28" zoomScaleNormal="85" workbookViewId="0">
      <selection activeCell="F34" sqref="F34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menu'!E72</f>
        <v>50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menu'!A72</f>
        <v>42345</v>
      </c>
      <c r="C8" s="93"/>
      <c r="D8" s="94"/>
      <c r="E8" s="92">
        <f>B8+1</f>
        <v>42346</v>
      </c>
      <c r="F8" s="93"/>
      <c r="G8" s="94"/>
      <c r="H8" s="92">
        <f>E8+2</f>
        <v>42348</v>
      </c>
      <c r="I8" s="93"/>
      <c r="J8" s="94"/>
      <c r="K8" s="92">
        <f>H8+1</f>
        <v>42349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menu'!A73</f>
        <v xml:space="preserve">CONCOMBRE A LA CREME </v>
      </c>
      <c r="C16" s="50"/>
      <c r="D16" s="51">
        <f>IF(B$13="","",ROUND((C16*B$13)+1,0))</f>
        <v>1</v>
      </c>
      <c r="E16" s="43" t="str">
        <f>'grille menu'!B73</f>
        <v xml:space="preserve">TOMATE MOZARELLA </v>
      </c>
      <c r="F16" s="50"/>
      <c r="G16" s="51">
        <f>IF(E$13="","",ROUND((F16*E$13)+1,0))</f>
        <v>1</v>
      </c>
      <c r="H16" s="43" t="str">
        <f>'grille menu'!C73</f>
        <v xml:space="preserve">SALADE THAILANDAISE </v>
      </c>
      <c r="I16" s="50"/>
      <c r="J16" s="51">
        <f>IF(H$13="","",ROUND((I16*H$13)+1,0))</f>
        <v>1</v>
      </c>
      <c r="K16" s="43" t="str">
        <f>'grille menu'!D73</f>
        <v>SALADE PIEMONTAISE AUX LEGUMES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menu'!A74</f>
        <v>POMELOS</v>
      </c>
      <c r="C17" s="52"/>
      <c r="D17" s="53">
        <f t="shared" ref="D17:D23" si="0">IF(B$13="","",ROUND((C17*B$13)+1,0))</f>
        <v>1</v>
      </c>
      <c r="E17" s="44" t="str">
        <f>'grille menu'!B74</f>
        <v>CELERI REMOULADE AU FROMAGE</v>
      </c>
      <c r="F17" s="52"/>
      <c r="G17" s="53">
        <f t="shared" ref="G17:G23" si="1">IF(E$13="","",ROUND((F17*E$13)+1,0))</f>
        <v>1</v>
      </c>
      <c r="H17" s="44" t="str">
        <f>'grille menu'!C74</f>
        <v xml:space="preserve">CAROTTES AUX AMANDES </v>
      </c>
      <c r="I17" s="52"/>
      <c r="J17" s="53">
        <f t="shared" ref="J17:J23" si="2">IF(H$13="","",ROUND((I17*H$13)+1,0))</f>
        <v>1</v>
      </c>
      <c r="K17" s="44" t="str">
        <f>'grille menu'!D74</f>
        <v xml:space="preserve">SALADE DE LENTILLES 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menu'!A75</f>
        <v xml:space="preserve">VELOUTE DE TOMATES 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menu'!B75</f>
        <v xml:space="preserve">SOUPE A L'OIGNON + CROUTONS </v>
      </c>
      <c r="F18" s="54" t="str">
        <f>IF(F16="","",100%-(F17+F16))</f>
        <v/>
      </c>
      <c r="G18" s="55">
        <f>IF(E$13="","",IF(F18="",1,ROUND((F18*E$13)+1,0)))</f>
        <v>1</v>
      </c>
      <c r="H18" s="45" t="str">
        <f>'grille menu'!C75</f>
        <v>SOUPE VERMICELLE BŒUF</v>
      </c>
      <c r="I18" s="54" t="str">
        <f>IF(I16="","",100%-(I17+I16))</f>
        <v/>
      </c>
      <c r="J18" s="55">
        <f>IF(H$13="","",IF(I18="",1,ROUND((I18*H$13)+1,0)))</f>
        <v>1</v>
      </c>
      <c r="K18" s="45" t="str">
        <f>'grille menu'!D75</f>
        <v xml:space="preserve">VEMLOUTE D'ASPERGE 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menu'!A76</f>
        <v>OMELETTE AUX FINES HERBES</v>
      </c>
      <c r="C19" s="50"/>
      <c r="D19" s="51">
        <f t="shared" ref="D19" si="4">IF(B$13="","",ROUND((C19*B$13)+1,0))</f>
        <v>1</v>
      </c>
      <c r="E19" s="43" t="str">
        <f>'grille menu'!B76</f>
        <v>EMINCE DE BŒUF AUX POIVRONS</v>
      </c>
      <c r="F19" s="50"/>
      <c r="G19" s="51">
        <f t="shared" ref="G19" si="5">IF(E$13="","",ROUND((F19*E$13)+1,0))</f>
        <v>1</v>
      </c>
      <c r="H19" s="43" t="str">
        <f>'grille menu'!C76</f>
        <v>COTE DE PORC AU JUS</v>
      </c>
      <c r="I19" s="50"/>
      <c r="J19" s="51">
        <f t="shared" ref="J19" si="6">IF(H$13="","",ROUND((I19*H$13)+1,0))</f>
        <v>1</v>
      </c>
      <c r="K19" s="43" t="str">
        <f>'grille menu'!D76</f>
        <v>FILET DE POULET SCE TOMATE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menu'!A77</f>
        <v>POISSON BORDELAIS</v>
      </c>
      <c r="C20" s="58" t="str">
        <f>IF(C19="","",100%-(C19))</f>
        <v/>
      </c>
      <c r="D20" s="55">
        <f>IF(B$13="","",IF(C20="",1,ROUND((C20*B$13)+1,0)))</f>
        <v>1</v>
      </c>
      <c r="E20" s="45" t="str">
        <f>'grille menu'!B77</f>
        <v>POISSON MEUNIERE</v>
      </c>
      <c r="F20" s="58" t="str">
        <f>IF(F19="","",100%-(F19))</f>
        <v/>
      </c>
      <c r="G20" s="55">
        <f>IF(E$13="","",IF(F20="",1,ROUND((F20*E$13)+1,0)))</f>
        <v>1</v>
      </c>
      <c r="H20" s="45" t="str">
        <f>'grille menu'!C77</f>
        <v xml:space="preserve">POISSON  </v>
      </c>
      <c r="I20" s="58" t="str">
        <f>IF(I19="","",100%-(I19))</f>
        <v/>
      </c>
      <c r="J20" s="55">
        <f>IF(H$13="","",IF(I20="",1,ROUND((I20*H$13)+1,0)))</f>
        <v>1</v>
      </c>
      <c r="K20" s="45" t="str">
        <f>'grille menu'!D77</f>
        <v xml:space="preserve">BEIGNET DE POISSON SCE TARTARE 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menu'!A78</f>
        <v>SEMOULE</v>
      </c>
      <c r="C21" s="50"/>
      <c r="D21" s="51">
        <f t="shared" ref="D21" si="8">IF(B$13="","",ROUND((C21*B$13)+1,0))</f>
        <v>1</v>
      </c>
      <c r="E21" s="43" t="str">
        <f>'grille menu'!B78</f>
        <v>PUREE</v>
      </c>
      <c r="F21" s="50"/>
      <c r="G21" s="51">
        <f t="shared" ref="G21" si="9">IF(E$13="","",ROUND((F21*E$13)+1,0))</f>
        <v>1</v>
      </c>
      <c r="H21" s="43" t="str">
        <f>'grille menu'!C78</f>
        <v xml:space="preserve">PDT AU GRATIN </v>
      </c>
      <c r="I21" s="50"/>
      <c r="J21" s="51">
        <f t="shared" ref="J21" si="10">IF(H$13="","",ROUND((I21*H$13)+1,0))</f>
        <v>1</v>
      </c>
      <c r="K21" s="43" t="str">
        <f>'grille menu'!D78</f>
        <v xml:space="preserve">MACARONIS AU BEURRE 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menu'!A79</f>
        <v>RATATOUILLE</v>
      </c>
      <c r="C22" s="61"/>
      <c r="D22" s="62">
        <f>IF(B$13="","",IF(C22="",1,ROUND((C22*B$13)+1,0)))</f>
        <v>1</v>
      </c>
      <c r="E22" s="44" t="str">
        <f>'grille menu'!B79</f>
        <v>BROCOLIS</v>
      </c>
      <c r="F22" s="61"/>
      <c r="G22" s="62">
        <f>IF(E$13="","",IF(F22="",1,ROUND((F22*E$13)+1,0)))</f>
        <v>1</v>
      </c>
      <c r="H22" s="44" t="str">
        <f>'grille menu'!C79</f>
        <v xml:space="preserve">EPINARDS A LA CREME </v>
      </c>
      <c r="I22" s="61"/>
      <c r="J22" s="62">
        <f>IF(H$13="","",IF(I22="",1,ROUND((I22*H$13)+1,0)))</f>
        <v>1</v>
      </c>
      <c r="K22" s="44" t="str">
        <f>'grille menu'!D79</f>
        <v xml:space="preserve">HARICOTS VERTS 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46"/>
      <c r="F23" s="65"/>
      <c r="G23" s="66">
        <f t="shared" si="1"/>
        <v>1</v>
      </c>
      <c r="H23" s="46"/>
      <c r="I23" s="65"/>
      <c r="J23" s="66">
        <f t="shared" si="2"/>
        <v>1</v>
      </c>
      <c r="K23" s="46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menu'!A80</f>
        <v xml:space="preserve">GOUDA </v>
      </c>
      <c r="C24" s="50"/>
      <c r="D24" s="51">
        <f>IF(B$13="","",ROUND((C24*B$13),0))</f>
        <v>0</v>
      </c>
      <c r="E24" s="47" t="str">
        <f>'grille menu'!B80</f>
        <v>FOURME D'AMBERT *</v>
      </c>
      <c r="F24" s="50"/>
      <c r="G24" s="51">
        <f>IF(E$13="","",ROUND((F24*E$13),0))</f>
        <v>0</v>
      </c>
      <c r="H24" s="47" t="str">
        <f>'grille menu'!C80</f>
        <v xml:space="preserve">EMMENTAL </v>
      </c>
      <c r="I24" s="50"/>
      <c r="J24" s="51">
        <f>IF(H$13="","",ROUND((I24*H$13),0))</f>
        <v>0</v>
      </c>
      <c r="K24" s="47" t="str">
        <f>'grille menu'!D80</f>
        <v xml:space="preserve">FROMAGE BLANC 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menu'!A81</f>
        <v xml:space="preserve">BLEU </v>
      </c>
      <c r="C25" s="52"/>
      <c r="D25" s="53">
        <f>IF(B$13="","",ROUND((C25*B$13),0))</f>
        <v>0</v>
      </c>
      <c r="E25" s="48" t="str">
        <f>'grille menu'!B81</f>
        <v xml:space="preserve">CAPRICE DES DIEUX </v>
      </c>
      <c r="F25" s="52"/>
      <c r="G25" s="53">
        <f>IF(E$13="","",ROUND((F25*E$13),0))</f>
        <v>0</v>
      </c>
      <c r="H25" s="48" t="str">
        <f>'grille menu'!C81</f>
        <v>YAOURT NATURE NS</v>
      </c>
      <c r="I25" s="52"/>
      <c r="J25" s="53">
        <f>IF(H$13="","",ROUND((I25*H$13),0))</f>
        <v>0</v>
      </c>
      <c r="K25" s="48" t="str">
        <f>'grille menu'!D81</f>
        <v xml:space="preserve">PETITS SUISSES 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 t="str">
        <f>'grille menu'!A82</f>
        <v>FOURNOL *</v>
      </c>
      <c r="C26" s="69" t="str">
        <f>IF(C24="","",100%-(C25+C24))</f>
        <v/>
      </c>
      <c r="D26" s="62">
        <f>IF(B$13="","",IF(C26="",1,ROUND((C26*B$13),0)))</f>
        <v>1</v>
      </c>
      <c r="E26" s="49" t="str">
        <f>'grille menu'!B82</f>
        <v>CAMEMBERT</v>
      </c>
      <c r="F26" s="69" t="str">
        <f>IF(F24="","",100%-(F25+F24))</f>
        <v/>
      </c>
      <c r="G26" s="62">
        <f>IF(E$13="","",IF(F26="",1,ROUND((F26*E$13),0)))</f>
        <v>1</v>
      </c>
      <c r="H26" s="49" t="str">
        <f>'grille menu'!C82</f>
        <v xml:space="preserve">CANTADOU </v>
      </c>
      <c r="I26" s="69" t="str">
        <f>IF(I24="","",100%-(I25+I24))</f>
        <v/>
      </c>
      <c r="J26" s="62">
        <f>IF(H$13="","",IF(I26="",1,ROUND((I26*H$13),0)))</f>
        <v>1</v>
      </c>
      <c r="K26" s="49" t="str">
        <f>'grille menu'!D82</f>
        <v>VELOUTE NS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 t="str">
        <f>'grille menu'!A83</f>
        <v>CREME DESSERT PRALINE</v>
      </c>
      <c r="C27" s="50"/>
      <c r="D27" s="51">
        <f>IF(B$13="","",ROUND((C27*B$13),0))</f>
        <v>0</v>
      </c>
      <c r="E27" s="47" t="str">
        <f>'grille menu'!B83</f>
        <v>CLAFOUTIS CERISE</v>
      </c>
      <c r="F27" s="50"/>
      <c r="G27" s="51">
        <f>IF(E$13="","",ROUND((F27*E$13),0))</f>
        <v>0</v>
      </c>
      <c r="H27" s="47" t="str">
        <f>'grille menu'!C83</f>
        <v xml:space="preserve">DESSERT A DETERMINER </v>
      </c>
      <c r="I27" s="50"/>
      <c r="J27" s="51">
        <f>IF(H$13="","",ROUND((I27*H$13),0))</f>
        <v>0</v>
      </c>
      <c r="K27" s="47" t="str">
        <f>'grille menu'!D83</f>
        <v xml:space="preserve">FRUITS DE SAISON 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 t="str">
        <f>'grille menu'!A84</f>
        <v>CREME DESSERT VANILLE</v>
      </c>
      <c r="C28" s="52"/>
      <c r="D28" s="53">
        <f>IF(B$13="","",ROUND((C28*B$13),0))</f>
        <v>0</v>
      </c>
      <c r="E28" s="48" t="str">
        <f>'grille menu'!B84</f>
        <v xml:space="preserve">FAR BRETON </v>
      </c>
      <c r="F28" s="52"/>
      <c r="G28" s="53">
        <f>IF(E$13="","",ROUND((F28*E$13),0))</f>
        <v>0</v>
      </c>
      <c r="H28" s="48" t="str">
        <f>'grille menu'!C84</f>
        <v xml:space="preserve">CHAUSSON AUX POMMES </v>
      </c>
      <c r="I28" s="52"/>
      <c r="J28" s="53">
        <f>IF(H$13="","",ROUND((I28*H$13),0))</f>
        <v>0</v>
      </c>
      <c r="K28" s="48" t="str">
        <f>'grille menu'!D84</f>
        <v xml:space="preserve">FRUITS DE SAISON 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 t="str">
        <f>'grille menu'!A85</f>
        <v xml:space="preserve">MOUSSE AU CHOCOLAT </v>
      </c>
      <c r="C29" s="54" t="str">
        <f>IF(C27="","",100%-(C28+C27))</f>
        <v/>
      </c>
      <c r="D29" s="55">
        <f>IF(B$13="","",IF(C29="",1,ROUND((C29*B$13),0)))</f>
        <v>1</v>
      </c>
      <c r="E29" s="46" t="str">
        <f>'grille menu'!B85</f>
        <v>TARTE POMMES RHUBARBE</v>
      </c>
      <c r="F29" s="54" t="str">
        <f>IF(F27="","",100%-(F28+F27))</f>
        <v/>
      </c>
      <c r="G29" s="55">
        <f>IF(E$13="","",IF(F29="",1,ROUND((F29*E$13),0)))</f>
        <v>1</v>
      </c>
      <c r="H29" s="46">
        <f>'grille menu'!C85</f>
        <v>0</v>
      </c>
      <c r="I29" s="54" t="str">
        <f>IF(I27="","",100%-(I28+I27))</f>
        <v/>
      </c>
      <c r="J29" s="55">
        <f>IF(H$13="","",IF(I29="",1,ROUND((I29*H$13),0)))</f>
        <v>1</v>
      </c>
      <c r="K29" s="46" t="str">
        <f>'grille menu'!D85</f>
        <v xml:space="preserve">FRUITS DE SAISON 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3_1"/>
    <protectedRange sqref="I16:I29" name="Plage1_3_2"/>
    <protectedRange sqref="L16:L29" name="Plage1_3_3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30"/>
  <sheetViews>
    <sheetView view="pageLayout" zoomScaleNormal="85" workbookViewId="0">
      <selection activeCell="B16" sqref="B16"/>
    </sheetView>
  </sheetViews>
  <sheetFormatPr baseColWidth="10" defaultRowHeight="12.75" x14ac:dyDescent="0.2"/>
  <cols>
    <col min="1" max="1" width="13.5703125" customWidth="1"/>
    <col min="2" max="2" width="15.7109375" customWidth="1"/>
    <col min="3" max="3" width="6.85546875" customWidth="1"/>
    <col min="4" max="4" width="5.7109375" style="2" customWidth="1"/>
    <col min="5" max="5" width="15.7109375" customWidth="1"/>
    <col min="6" max="6" width="5.42578125" customWidth="1"/>
    <col min="7" max="7" width="5.42578125" style="2" customWidth="1"/>
    <col min="8" max="8" width="15.7109375" customWidth="1"/>
    <col min="9" max="9" width="5.7109375" customWidth="1"/>
    <col min="10" max="10" width="5.7109375" style="2" customWidth="1"/>
    <col min="11" max="11" width="15.7109375" customWidth="1"/>
    <col min="12" max="12" width="5.7109375" customWidth="1"/>
    <col min="13" max="13" width="5.28515625" style="2" customWidth="1"/>
  </cols>
  <sheetData>
    <row r="1" spans="1:13" ht="34.5" customHeight="1" thickBot="1" x14ac:dyDescent="0.25">
      <c r="A1" s="3" t="s">
        <v>8</v>
      </c>
      <c r="B1" s="23"/>
      <c r="C1" s="24"/>
      <c r="D1" s="25"/>
      <c r="E1" s="24"/>
      <c r="F1" s="26"/>
    </row>
    <row r="3" spans="1:13" ht="13.5" thickBot="1" x14ac:dyDescent="0.25"/>
    <row r="4" spans="1:13" ht="18.75" thickBot="1" x14ac:dyDescent="0.3">
      <c r="B4" s="6" t="s">
        <v>9</v>
      </c>
      <c r="C4" s="6"/>
      <c r="D4" s="6"/>
      <c r="E4" s="6"/>
      <c r="F4" s="6"/>
      <c r="G4" s="6"/>
      <c r="J4" s="7">
        <f>'grille menu'!E86</f>
        <v>51</v>
      </c>
      <c r="K4" s="6"/>
      <c r="L4" s="6"/>
      <c r="M4" s="6"/>
    </row>
    <row r="6" spans="1:13" ht="13.5" thickBot="1" x14ac:dyDescent="0.25"/>
    <row r="7" spans="1:13" x14ac:dyDescent="0.2">
      <c r="B7" s="89" t="s">
        <v>0</v>
      </c>
      <c r="C7" s="90"/>
      <c r="D7" s="91"/>
      <c r="E7" s="89" t="s">
        <v>1</v>
      </c>
      <c r="F7" s="90"/>
      <c r="G7" s="91"/>
      <c r="H7" s="89" t="s">
        <v>2</v>
      </c>
      <c r="I7" s="90"/>
      <c r="J7" s="91"/>
      <c r="K7" s="89" t="s">
        <v>3</v>
      </c>
      <c r="L7" s="90"/>
      <c r="M7" s="91"/>
    </row>
    <row r="8" spans="1:13" ht="13.5" thickBot="1" x14ac:dyDescent="0.25">
      <c r="B8" s="92">
        <f>'grille menu'!A86</f>
        <v>42352</v>
      </c>
      <c r="C8" s="93"/>
      <c r="D8" s="94"/>
      <c r="E8" s="92">
        <f>B8+1</f>
        <v>42353</v>
      </c>
      <c r="F8" s="93"/>
      <c r="G8" s="94"/>
      <c r="H8" s="92">
        <f>E8+2</f>
        <v>42355</v>
      </c>
      <c r="I8" s="93"/>
      <c r="J8" s="94"/>
      <c r="K8" s="92">
        <f>H8+1</f>
        <v>42356</v>
      </c>
      <c r="L8" s="93"/>
      <c r="M8" s="94"/>
    </row>
    <row r="9" spans="1:13" ht="18.75" customHeight="1" x14ac:dyDescent="0.2">
      <c r="A9" s="4" t="s">
        <v>4</v>
      </c>
      <c r="B9" s="118"/>
      <c r="C9" s="119"/>
      <c r="D9" s="120"/>
      <c r="E9" s="118"/>
      <c r="F9" s="119"/>
      <c r="G9" s="120"/>
      <c r="H9" s="118"/>
      <c r="I9" s="119"/>
      <c r="J9" s="120"/>
      <c r="K9" s="118"/>
      <c r="L9" s="119"/>
      <c r="M9" s="120"/>
    </row>
    <row r="10" spans="1:13" ht="20.25" customHeight="1" x14ac:dyDescent="0.2">
      <c r="A10" s="5" t="s">
        <v>5</v>
      </c>
      <c r="B10" s="115"/>
      <c r="C10" s="116"/>
      <c r="D10" s="117"/>
      <c r="E10" s="115"/>
      <c r="F10" s="116"/>
      <c r="G10" s="117"/>
      <c r="H10" s="115"/>
      <c r="I10" s="116"/>
      <c r="J10" s="117"/>
      <c r="K10" s="115"/>
      <c r="L10" s="116"/>
      <c r="M10" s="117"/>
    </row>
    <row r="11" spans="1:13" ht="24" customHeight="1" thickBot="1" x14ac:dyDescent="0.25">
      <c r="A11" s="5" t="s">
        <v>6</v>
      </c>
      <c r="B11" s="103"/>
      <c r="C11" s="104"/>
      <c r="D11" s="105"/>
      <c r="E11" s="103"/>
      <c r="F11" s="104"/>
      <c r="G11" s="105"/>
      <c r="H11" s="103"/>
      <c r="I11" s="104"/>
      <c r="J11" s="105"/>
      <c r="K11" s="103"/>
      <c r="L11" s="104"/>
      <c r="M11" s="105"/>
    </row>
    <row r="12" spans="1:13" ht="24" customHeight="1" thickBot="1" x14ac:dyDescent="0.25">
      <c r="A12" s="27" t="s">
        <v>13</v>
      </c>
      <c r="B12" s="95"/>
      <c r="C12" s="96"/>
      <c r="D12" s="97"/>
      <c r="E12" s="95"/>
      <c r="F12" s="96"/>
      <c r="G12" s="97"/>
      <c r="H12" s="95"/>
      <c r="I12" s="96"/>
      <c r="J12" s="97"/>
      <c r="K12" s="95"/>
      <c r="L12" s="96"/>
      <c r="M12" s="97"/>
    </row>
    <row r="13" spans="1:13" ht="24" customHeight="1" x14ac:dyDescent="0.2">
      <c r="A13" s="27" t="s">
        <v>14</v>
      </c>
      <c r="B13" s="112">
        <f>SUM(B9:D11)-B12</f>
        <v>0</v>
      </c>
      <c r="C13" s="113"/>
      <c r="D13" s="114"/>
      <c r="E13" s="112">
        <f>SUM(E9:G11)-E12</f>
        <v>0</v>
      </c>
      <c r="F13" s="113"/>
      <c r="G13" s="114"/>
      <c r="H13" s="112">
        <f>SUM(H9:J11)-H12</f>
        <v>0</v>
      </c>
      <c r="I13" s="113"/>
      <c r="J13" s="114"/>
      <c r="K13" s="112">
        <f>SUM(K9:M11)-K12</f>
        <v>0</v>
      </c>
      <c r="L13" s="113"/>
      <c r="M13" s="114"/>
    </row>
    <row r="14" spans="1:13" ht="12.75" customHeight="1" x14ac:dyDescent="0.2">
      <c r="A14" s="98" t="s">
        <v>7</v>
      </c>
      <c r="B14" s="106">
        <f>SUM(B9:B11)+2-B12</f>
        <v>2</v>
      </c>
      <c r="C14" s="107"/>
      <c r="D14" s="108"/>
      <c r="E14" s="106">
        <f>SUM(E9:E11)+2-E12</f>
        <v>2</v>
      </c>
      <c r="F14" s="107"/>
      <c r="G14" s="108"/>
      <c r="H14" s="106">
        <f>SUM(H9:H11)+2-H12</f>
        <v>2</v>
      </c>
      <c r="I14" s="107"/>
      <c r="J14" s="108"/>
      <c r="K14" s="106">
        <f>SUM(K9:K11)+2-K12</f>
        <v>2</v>
      </c>
      <c r="L14" s="107"/>
      <c r="M14" s="108"/>
    </row>
    <row r="15" spans="1:13" ht="13.5" thickBot="1" x14ac:dyDescent="0.25">
      <c r="A15" s="99"/>
      <c r="B15" s="109"/>
      <c r="C15" s="110"/>
      <c r="D15" s="111"/>
      <c r="E15" s="109"/>
      <c r="F15" s="110"/>
      <c r="G15" s="111"/>
      <c r="H15" s="109"/>
      <c r="I15" s="110"/>
      <c r="J15" s="111"/>
      <c r="K15" s="109"/>
      <c r="L15" s="110"/>
      <c r="M15" s="111"/>
    </row>
    <row r="16" spans="1:13" ht="24" customHeight="1" x14ac:dyDescent="0.2">
      <c r="A16" s="86" t="s">
        <v>16</v>
      </c>
      <c r="B16" s="43" t="str">
        <f>'grille menu'!A87</f>
        <v xml:space="preserve">ŒUF MODE TRIPE </v>
      </c>
      <c r="C16" s="50"/>
      <c r="D16" s="51">
        <f>IF(B$13="","",ROUND((C16*B$13)+1,0))</f>
        <v>1</v>
      </c>
      <c r="E16" s="43" t="str">
        <f>'grille menu'!B87</f>
        <v xml:space="preserve">PAMPLEMOUSSE AU SUCRE </v>
      </c>
      <c r="F16" s="50"/>
      <c r="G16" s="51">
        <f>IF(E$13="","",ROUND((F16*E$13)+1,0))</f>
        <v>1</v>
      </c>
      <c r="H16" s="43">
        <f>'grille menu'!C87</f>
        <v>0</v>
      </c>
      <c r="I16" s="50"/>
      <c r="J16" s="51">
        <f>IF(H$13="","",ROUND((I16*H$13)+1,0))</f>
        <v>1</v>
      </c>
      <c r="K16" s="43">
        <f>'grille menu'!D87</f>
        <v>0</v>
      </c>
      <c r="L16" s="50"/>
      <c r="M16" s="51">
        <f>IF(K$13="","",ROUND((L16*K$13)+1,0))</f>
        <v>1</v>
      </c>
    </row>
    <row r="17" spans="1:13" ht="24" customHeight="1" x14ac:dyDescent="0.2">
      <c r="A17" s="87"/>
      <c r="B17" s="44" t="str">
        <f>'grille menu'!A88</f>
        <v xml:space="preserve">ŒUFS BROUILLES AU SAUMON </v>
      </c>
      <c r="C17" s="52"/>
      <c r="D17" s="53">
        <f t="shared" ref="D17:D23" si="0">IF(B$13="","",ROUND((C17*B$13)+1,0))</f>
        <v>1</v>
      </c>
      <c r="E17" s="44" t="str">
        <f>'grille menu'!B88</f>
        <v xml:space="preserve">TOMATE VINAIGRETTE </v>
      </c>
      <c r="F17" s="52"/>
      <c r="G17" s="53">
        <f t="shared" ref="G17:G23" si="1">IF(E$13="","",ROUND((F17*E$13)+1,0))</f>
        <v>1</v>
      </c>
      <c r="H17" s="44">
        <f>'grille menu'!C88</f>
        <v>0</v>
      </c>
      <c r="I17" s="52"/>
      <c r="J17" s="53">
        <f t="shared" ref="J17:J23" si="2">IF(H$13="","",ROUND((I17*H$13)+1,0))</f>
        <v>1</v>
      </c>
      <c r="K17" s="44">
        <f>'grille menu'!D88</f>
        <v>0</v>
      </c>
      <c r="L17" s="52"/>
      <c r="M17" s="53">
        <f t="shared" ref="M17:M23" si="3">IF(K$13="","",ROUND((L17*K$13)+1,0))</f>
        <v>1</v>
      </c>
    </row>
    <row r="18" spans="1:13" ht="24" customHeight="1" thickBot="1" x14ac:dyDescent="0.25">
      <c r="A18" s="88"/>
      <c r="B18" s="45" t="str">
        <f>'grille menu'!A89</f>
        <v xml:space="preserve">SOUPE A LA TOMATE </v>
      </c>
      <c r="C18" s="54" t="str">
        <f>IF(C16="","",100%-(C17+C16))</f>
        <v/>
      </c>
      <c r="D18" s="55">
        <f>IF(B$13="","",IF(C18="",1,ROUND((C18*B$13)+1,0)))</f>
        <v>1</v>
      </c>
      <c r="E18" s="45" t="str">
        <f>'grille menu'!B89</f>
        <v xml:space="preserve">VELOUTE d'ASPERGE </v>
      </c>
      <c r="F18" s="54" t="str">
        <f>IF(F16="","",100%-(F17+F16))</f>
        <v/>
      </c>
      <c r="G18" s="55">
        <f>IF(E$13="","",IF(F18="",1,ROUND((F18*E$13)+1,0)))</f>
        <v>1</v>
      </c>
      <c r="H18" s="45">
        <f>'grille menu'!C89</f>
        <v>0</v>
      </c>
      <c r="I18" s="54" t="str">
        <f>IF(I16="","",100%-(I17+I16))</f>
        <v/>
      </c>
      <c r="J18" s="55">
        <f>IF(H$13="","",IF(I18="",1,ROUND((I18*H$13)+1,0)))</f>
        <v>1</v>
      </c>
      <c r="K18" s="45">
        <f>'grille menu'!D89</f>
        <v>0</v>
      </c>
      <c r="L18" s="54" t="str">
        <f>IF(L16="","",100%-(L17+L16))</f>
        <v/>
      </c>
      <c r="M18" s="55">
        <f>IF(K$13="","",IF(L18="",1,ROUND((L18*K$13)+1,0)))</f>
        <v>1</v>
      </c>
    </row>
    <row r="19" spans="1:13" ht="24" customHeight="1" x14ac:dyDescent="0.2">
      <c r="A19" s="86" t="s">
        <v>17</v>
      </c>
      <c r="B19" s="43" t="str">
        <f>'grille menu'!A90</f>
        <v xml:space="preserve">RÔTI DE VEAU EN SCE </v>
      </c>
      <c r="C19" s="50"/>
      <c r="D19" s="51">
        <f t="shared" ref="D19" si="4">IF(B$13="","",ROUND((C19*B$13)+1,0))</f>
        <v>1</v>
      </c>
      <c r="E19" s="43" t="str">
        <f>'grille menu'!B90</f>
        <v xml:space="preserve">FILET DE POULET FORESTIER </v>
      </c>
      <c r="F19" s="50"/>
      <c r="G19" s="51">
        <f t="shared" ref="G19" si="5">IF(E$13="","",ROUND((F19*E$13)+1,0))</f>
        <v>1</v>
      </c>
      <c r="H19" s="43">
        <f>'grille menu'!C90</f>
        <v>0</v>
      </c>
      <c r="I19" s="50"/>
      <c r="J19" s="51">
        <f t="shared" ref="J19" si="6">IF(H$13="","",ROUND((I19*H$13)+1,0))</f>
        <v>1</v>
      </c>
      <c r="K19" s="43">
        <f>'grille menu'!D90</f>
        <v>0</v>
      </c>
      <c r="L19" s="50"/>
      <c r="M19" s="51">
        <f t="shared" ref="M19" si="7">IF(K$13="","",ROUND((L19*K$13)+1,0))</f>
        <v>1</v>
      </c>
    </row>
    <row r="20" spans="1:13" ht="24" customHeight="1" thickBot="1" x14ac:dyDescent="0.25">
      <c r="A20" s="88"/>
      <c r="B20" s="45" t="str">
        <f>'grille menu'!A91</f>
        <v>PAUPIETTE DE SAUMON</v>
      </c>
      <c r="C20" s="58" t="str">
        <f>IF(C19="","",100%-(C19))</f>
        <v/>
      </c>
      <c r="D20" s="55">
        <f>IF(B$13="","",IF(C20="",1,ROUND((C20*B$13)+1,0)))</f>
        <v>1</v>
      </c>
      <c r="E20" s="45" t="str">
        <f>'grille menu'!B91</f>
        <v>FILET DE POISSON AU CITRON</v>
      </c>
      <c r="F20" s="58" t="str">
        <f>IF(F19="","",100%-(F19))</f>
        <v/>
      </c>
      <c r="G20" s="55">
        <f>IF(E$13="","",IF(F20="",1,ROUND((F20*E$13)+1,0)))</f>
        <v>1</v>
      </c>
      <c r="H20" s="45">
        <f>'grille menu'!C91</f>
        <v>0</v>
      </c>
      <c r="I20" s="58" t="str">
        <f>IF(I19="","",100%-(I19))</f>
        <v/>
      </c>
      <c r="J20" s="55">
        <f>IF(H$13="","",IF(I20="",1,ROUND((I20*H$13)+1,0)))</f>
        <v>1</v>
      </c>
      <c r="K20" s="45">
        <f>'grille menu'!D91</f>
        <v>0</v>
      </c>
      <c r="L20" s="58" t="str">
        <f>IF(L19="","",100%-(L19))</f>
        <v/>
      </c>
      <c r="M20" s="55">
        <f>IF(K$13="","",IF(L20="",1,ROUND((L20*K$13)+1,0)))</f>
        <v>1</v>
      </c>
    </row>
    <row r="21" spans="1:13" ht="24" customHeight="1" x14ac:dyDescent="0.2">
      <c r="A21" s="86" t="s">
        <v>10</v>
      </c>
      <c r="B21" s="43" t="str">
        <f>'grille menu'!A92</f>
        <v>BOULGHOUR</v>
      </c>
      <c r="C21" s="50"/>
      <c r="D21" s="51">
        <f t="shared" ref="D21" si="8">IF(B$13="","",ROUND((C21*B$13)+1,0))</f>
        <v>1</v>
      </c>
      <c r="E21" s="43" t="str">
        <f>'grille menu'!B92</f>
        <v xml:space="preserve">POMMES DE TERRES BOULANGERES </v>
      </c>
      <c r="F21" s="50"/>
      <c r="G21" s="51">
        <f t="shared" ref="G21" si="9">IF(E$13="","",ROUND((F21*E$13)+1,0))</f>
        <v>1</v>
      </c>
      <c r="H21" s="43" t="str">
        <f>'grille menu'!C92</f>
        <v xml:space="preserve">REPAS DE NOEL </v>
      </c>
      <c r="I21" s="50"/>
      <c r="J21" s="51">
        <f t="shared" ref="J21" si="10">IF(H$13="","",ROUND((I21*H$13)+1,0))</f>
        <v>1</v>
      </c>
      <c r="K21" s="43" t="str">
        <f>'grille menu'!D92</f>
        <v xml:space="preserve">VIDE STOCK </v>
      </c>
      <c r="L21" s="50"/>
      <c r="M21" s="51">
        <f t="shared" ref="M21" si="11">IF(K$13="","",ROUND((L21*K$13)+1,0))</f>
        <v>1</v>
      </c>
    </row>
    <row r="22" spans="1:13" ht="24" customHeight="1" x14ac:dyDescent="0.2">
      <c r="A22" s="87"/>
      <c r="B22" s="44" t="str">
        <f>'grille menu'!A93</f>
        <v xml:space="preserve">AUX PETITS LEGUMES </v>
      </c>
      <c r="C22" s="61"/>
      <c r="D22" s="62">
        <f>IF(B$13="","",IF(C22="",1,ROUND((C22*B$13)+1,0)))</f>
        <v>1</v>
      </c>
      <c r="E22" s="44" t="str">
        <f>'grille menu'!B93</f>
        <v xml:space="preserve">HARICOTS AU BEURRE </v>
      </c>
      <c r="F22" s="61"/>
      <c r="G22" s="62">
        <f>IF(E$13="","",IF(F22="",1,ROUND((F22*E$13)+1,0)))</f>
        <v>1</v>
      </c>
      <c r="H22" s="44">
        <f>'grille menu'!C93</f>
        <v>0</v>
      </c>
      <c r="I22" s="61"/>
      <c r="J22" s="62">
        <f>IF(H$13="","",IF(I22="",1,ROUND((I22*H$13)+1,0)))</f>
        <v>1</v>
      </c>
      <c r="K22" s="44">
        <f>'grille menu'!D93</f>
        <v>0</v>
      </c>
      <c r="L22" s="61"/>
      <c r="M22" s="62">
        <f>IF(K$13="","",IF(L22="",1,ROUND((L22*K$13)+1,0)))</f>
        <v>1</v>
      </c>
    </row>
    <row r="23" spans="1:13" ht="24" customHeight="1" thickBot="1" x14ac:dyDescent="0.25">
      <c r="A23" s="10"/>
      <c r="B23" s="46"/>
      <c r="C23" s="65"/>
      <c r="D23" s="66">
        <f t="shared" si="0"/>
        <v>1</v>
      </c>
      <c r="E23" s="46"/>
      <c r="F23" s="65"/>
      <c r="G23" s="66">
        <f t="shared" si="1"/>
        <v>1</v>
      </c>
      <c r="H23" s="46"/>
      <c r="I23" s="65"/>
      <c r="J23" s="66">
        <f t="shared" si="2"/>
        <v>1</v>
      </c>
      <c r="K23" s="46"/>
      <c r="L23" s="65"/>
      <c r="M23" s="66">
        <f t="shared" si="3"/>
        <v>1</v>
      </c>
    </row>
    <row r="24" spans="1:13" ht="24" customHeight="1" x14ac:dyDescent="0.2">
      <c r="A24" s="100" t="s">
        <v>12</v>
      </c>
      <c r="B24" s="47" t="str">
        <f>'grille menu'!A94</f>
        <v xml:space="preserve">LAITAGE VARIE SELON </v>
      </c>
      <c r="C24" s="50"/>
      <c r="D24" s="51">
        <f>IF(B$13="","",ROUND((C24*B$13),0))</f>
        <v>0</v>
      </c>
      <c r="E24" s="47" t="str">
        <f>'grille menu'!B94</f>
        <v xml:space="preserve">LAITAGE VARIE SELON </v>
      </c>
      <c r="F24" s="50"/>
      <c r="G24" s="51">
        <f>IF(E$13="","",ROUND((F24*E$13),0))</f>
        <v>0</v>
      </c>
      <c r="H24" s="47">
        <f>'grille menu'!C94</f>
        <v>0</v>
      </c>
      <c r="I24" s="50"/>
      <c r="J24" s="51">
        <f>IF(H$13="","",ROUND((I24*H$13),0))</f>
        <v>0</v>
      </c>
      <c r="K24" s="47">
        <f>'grille menu'!D94</f>
        <v>0</v>
      </c>
      <c r="L24" s="50"/>
      <c r="M24" s="51">
        <f>IF(K$13="","",ROUND((L24*K$13),0))</f>
        <v>0</v>
      </c>
    </row>
    <row r="25" spans="1:13" ht="24" customHeight="1" x14ac:dyDescent="0.2">
      <c r="A25" s="101"/>
      <c r="B25" s="48" t="str">
        <f>'grille menu'!A95</f>
        <v>LES STOCKS</v>
      </c>
      <c r="C25" s="52"/>
      <c r="D25" s="53">
        <f>IF(B$13="","",ROUND((C25*B$13),0))</f>
        <v>0</v>
      </c>
      <c r="E25" s="48" t="str">
        <f>'grille menu'!B95</f>
        <v>LES STOCKS</v>
      </c>
      <c r="F25" s="52"/>
      <c r="G25" s="53">
        <f>IF(E$13="","",ROUND((F25*E$13),0))</f>
        <v>0</v>
      </c>
      <c r="H25" s="48">
        <f>'grille menu'!C95</f>
        <v>0</v>
      </c>
      <c r="I25" s="52"/>
      <c r="J25" s="53">
        <f>IF(H$13="","",ROUND((I25*H$13),0))</f>
        <v>0</v>
      </c>
      <c r="K25" s="48">
        <f>'grille menu'!D95</f>
        <v>0</v>
      </c>
      <c r="L25" s="52"/>
      <c r="M25" s="53">
        <f>IF(K$13="","",ROUND((L25*K$13),0))</f>
        <v>0</v>
      </c>
    </row>
    <row r="26" spans="1:13" ht="24" customHeight="1" thickBot="1" x14ac:dyDescent="0.25">
      <c r="A26" s="102"/>
      <c r="B26" s="49">
        <f>'grille menu'!A96</f>
        <v>0</v>
      </c>
      <c r="C26" s="69" t="str">
        <f>IF(C24="","",100%-(C25+C24))</f>
        <v/>
      </c>
      <c r="D26" s="62">
        <f>IF(B$13="","",IF(C26="",1,ROUND((C26*B$13),0)))</f>
        <v>1</v>
      </c>
      <c r="E26" s="49">
        <f>'grille menu'!B96</f>
        <v>0</v>
      </c>
      <c r="F26" s="69" t="str">
        <f>IF(F24="","",100%-(F25+F24))</f>
        <v/>
      </c>
      <c r="G26" s="62">
        <f>IF(E$13="","",IF(F26="",1,ROUND((F26*E$13),0)))</f>
        <v>1</v>
      </c>
      <c r="H26" s="49">
        <f>'grille menu'!C96</f>
        <v>0</v>
      </c>
      <c r="I26" s="69" t="str">
        <f>IF(I24="","",100%-(I25+I24))</f>
        <v/>
      </c>
      <c r="J26" s="62">
        <f>IF(H$13="","",IF(I26="",1,ROUND((I26*H$13),0)))</f>
        <v>1</v>
      </c>
      <c r="K26" s="49">
        <f>'grille menu'!D96</f>
        <v>0</v>
      </c>
      <c r="L26" s="69" t="str">
        <f>IF(L24="","",100%-(L25+L24))</f>
        <v/>
      </c>
      <c r="M26" s="62">
        <f>IF(K$13="","",IF(L26="",1,ROUND((L26*K$13),0)))</f>
        <v>1</v>
      </c>
    </row>
    <row r="27" spans="1:13" ht="24" customHeight="1" x14ac:dyDescent="0.2">
      <c r="A27" s="86" t="s">
        <v>11</v>
      </c>
      <c r="B27" s="47">
        <f>'grille menu'!A97</f>
        <v>0</v>
      </c>
      <c r="C27" s="50"/>
      <c r="D27" s="51">
        <f>IF(B$13="","",ROUND((C27*B$13),0))</f>
        <v>0</v>
      </c>
      <c r="E27" s="47" t="str">
        <f>'grille menu'!B97</f>
        <v xml:space="preserve">TARTE AUX POMMES </v>
      </c>
      <c r="F27" s="50"/>
      <c r="G27" s="51">
        <f>IF(E$13="","",ROUND((F27*E$13),0))</f>
        <v>0</v>
      </c>
      <c r="H27" s="47">
        <f>'grille menu'!C97</f>
        <v>0</v>
      </c>
      <c r="I27" s="50"/>
      <c r="J27" s="51">
        <f>IF(H$13="","",ROUND((I27*H$13),0))</f>
        <v>0</v>
      </c>
      <c r="K27" s="47">
        <f>'grille menu'!D97</f>
        <v>0</v>
      </c>
      <c r="L27" s="50"/>
      <c r="M27" s="51">
        <f>IF(K$13="","",ROUND((L27*K$13),0))</f>
        <v>0</v>
      </c>
    </row>
    <row r="28" spans="1:13" ht="24" customHeight="1" x14ac:dyDescent="0.2">
      <c r="A28" s="87"/>
      <c r="B28" s="48">
        <f>'grille menu'!A98</f>
        <v>0</v>
      </c>
      <c r="C28" s="52"/>
      <c r="D28" s="53">
        <f>IF(B$13="","",ROUND((C28*B$13),0))</f>
        <v>0</v>
      </c>
      <c r="E28" s="48" t="str">
        <f>'grille menu'!B98</f>
        <v xml:space="preserve">TARTE AU CHOCOLAT </v>
      </c>
      <c r="F28" s="52"/>
      <c r="G28" s="53">
        <f>IF(E$13="","",ROUND((F28*E$13),0))</f>
        <v>0</v>
      </c>
      <c r="H28" s="48">
        <f>'grille menu'!C98</f>
        <v>0</v>
      </c>
      <c r="I28" s="52"/>
      <c r="J28" s="53">
        <f>IF(H$13="","",ROUND((I28*H$13),0))</f>
        <v>0</v>
      </c>
      <c r="K28" s="48">
        <f>'grille menu'!D98</f>
        <v>0</v>
      </c>
      <c r="L28" s="52"/>
      <c r="M28" s="53">
        <f>IF(K$13="","",ROUND((L28*K$13),0))</f>
        <v>0</v>
      </c>
    </row>
    <row r="29" spans="1:13" ht="24" customHeight="1" thickBot="1" x14ac:dyDescent="0.25">
      <c r="A29" s="88"/>
      <c r="B29" s="46">
        <f>'grille menu'!A99</f>
        <v>0</v>
      </c>
      <c r="C29" s="54" t="str">
        <f>IF(C27="","",100%-(C28+C27))</f>
        <v/>
      </c>
      <c r="D29" s="55">
        <f>IF(B$13="","",IF(C29="",1,ROUND((C29*B$13),0)))</f>
        <v>1</v>
      </c>
      <c r="E29" s="46" t="str">
        <f>'grille menu'!B99</f>
        <v xml:space="preserve">DONUT AU SUCRE </v>
      </c>
      <c r="F29" s="54" t="str">
        <f>IF(F27="","",100%-(F28+F27))</f>
        <v/>
      </c>
      <c r="G29" s="55">
        <f>IF(E$13="","",IF(F29="",1,ROUND((F29*E$13),0)))</f>
        <v>1</v>
      </c>
      <c r="H29" s="46">
        <f>'grille menu'!C99</f>
        <v>0</v>
      </c>
      <c r="I29" s="54" t="str">
        <f>IF(I27="","",100%-(I28+I27))</f>
        <v/>
      </c>
      <c r="J29" s="55">
        <f>IF(H$13="","",IF(I29="",1,ROUND((I29*H$13),0)))</f>
        <v>1</v>
      </c>
      <c r="K29" s="46">
        <f>'grille menu'!D99</f>
        <v>0</v>
      </c>
      <c r="L29" s="54" t="str">
        <f>IF(L27="","",100%-(L28+L27))</f>
        <v/>
      </c>
      <c r="M29" s="55">
        <f>IF(K$13="","",IF(L29="",1,ROUND((L29*K$13),0)))</f>
        <v>1</v>
      </c>
    </row>
    <row r="30" spans="1:13" ht="23.25" customHeight="1" thickBot="1" x14ac:dyDescent="0.25">
      <c r="A30" s="12" t="s">
        <v>15</v>
      </c>
      <c r="B30" s="13"/>
      <c r="C30" s="14"/>
      <c r="D30" s="11"/>
      <c r="E30" s="13"/>
      <c r="F30" s="20"/>
      <c r="G30" s="21"/>
      <c r="H30" s="22"/>
      <c r="I30" s="14"/>
      <c r="J30" s="21"/>
      <c r="K30" s="22"/>
      <c r="L30" s="14"/>
      <c r="M30" s="21"/>
    </row>
  </sheetData>
  <protectedRanges>
    <protectedRange sqref="B1:M3 B30:M30 A31:M50" name="Plage1"/>
    <protectedRange sqref="B9:M12" name="Plage1_2"/>
    <protectedRange sqref="C16:C29" name="Plage1_3"/>
    <protectedRange sqref="F16:F29" name="Plage1_3_1"/>
    <protectedRange sqref="I16:I29" name="Plage1_3_2"/>
    <protectedRange sqref="L16:L29" name="Plage1_3_3"/>
  </protectedRanges>
  <mergeCells count="38">
    <mergeCell ref="A19:A20"/>
    <mergeCell ref="A21:A22"/>
    <mergeCell ref="A24:A26"/>
    <mergeCell ref="A27:A29"/>
    <mergeCell ref="A14:A15"/>
    <mergeCell ref="B14:D15"/>
    <mergeCell ref="E14:G15"/>
    <mergeCell ref="H14:J15"/>
    <mergeCell ref="K14:M15"/>
    <mergeCell ref="A16:A18"/>
    <mergeCell ref="B11:D11"/>
    <mergeCell ref="E11:G11"/>
    <mergeCell ref="H11:J11"/>
    <mergeCell ref="K11:M11"/>
    <mergeCell ref="B13:D13"/>
    <mergeCell ref="E13:G13"/>
    <mergeCell ref="H13:J13"/>
    <mergeCell ref="K13:M13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</mergeCells>
  <pageMargins left="0.35433070866141736" right="0.31496062992125984" top="0.98425196850393704" bottom="0.98425196850393704" header="0.51181102362204722" footer="0.51181102362204722"/>
  <pageSetup paperSize="9" scale="80" orientation="portrait" r:id="rId1"/>
  <headerFooter alignWithMargins="0">
    <oddHeader>&amp;CEdité le &amp;D/&amp;T&amp;R Réservé CCM : Recu le  :..................
XLS : .......................
Semaine :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grille menu</vt:lpstr>
      <vt:lpstr>1ère semaine</vt:lpstr>
      <vt:lpstr>2ème semaine </vt:lpstr>
      <vt:lpstr>3ème semaine </vt:lpstr>
      <vt:lpstr>4ème semaine  </vt:lpstr>
      <vt:lpstr>5ème semaine   </vt:lpstr>
      <vt:lpstr>6ème semaine    </vt:lpstr>
      <vt:lpstr>7ème semaine    </vt:lpstr>
      <vt:lpstr>'grille menu'!Zone_d_impression</vt:lpstr>
    </vt:vector>
  </TitlesOfParts>
  <Company>E.N.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sec1</dc:creator>
  <cp:lastModifiedBy>VirginieLesieur</cp:lastModifiedBy>
  <cp:lastPrinted>2015-10-01T12:53:29Z</cp:lastPrinted>
  <dcterms:created xsi:type="dcterms:W3CDTF">2014-12-16T10:47:40Z</dcterms:created>
  <dcterms:modified xsi:type="dcterms:W3CDTF">2015-10-01T14:34:45Z</dcterms:modified>
</cp:coreProperties>
</file>